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823" activeTab="0"/>
  </bookViews>
  <sheets>
    <sheet name="ระดับปฐมวัย" sheetId="1" r:id="rId1"/>
    <sheet name="พื้นฐาน มฐ.1-6 (นร.)" sheetId="2" r:id="rId2"/>
    <sheet name="พฐ. มฐ.ที่ 7-15" sheetId="3" r:id="rId3"/>
    <sheet name="คุณลักษณะที่พึงประสงค์" sheetId="4" r:id="rId4"/>
    <sheet name="สมรรถนะสำคัญตามหลักสูตร" sheetId="5" r:id="rId5"/>
    <sheet name="การอ่าน คิดวิเคราะห์" sheetId="6" r:id="rId6"/>
  </sheets>
  <definedNames/>
  <calcPr fullCalcOnLoad="1"/>
</workbook>
</file>

<file path=xl/comments1.xml><?xml version="1.0" encoding="utf-8"?>
<comments xmlns="http://schemas.openxmlformats.org/spreadsheetml/2006/main">
  <authors>
    <author>Home</author>
    <author>Corporate Edition</author>
  </authors>
  <commentList>
    <comment ref="C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ใส่จำนวนนร.อบ.1 ที่ได้ระดับ 3 ขึ้นไป</t>
        </r>
      </text>
    </comment>
    <comment ref="H2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ใส่จำนวนครูทั้งหมด</t>
        </r>
      </text>
    </comment>
    <comment ref="H2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ใส่จำนวนครูทั้งหมด</t>
        </r>
      </text>
    </comment>
    <comment ref="H3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ใส่จำนวนครูทั้งหมด</t>
        </r>
      </text>
    </comment>
    <comment ref="H3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ใส่จำนวนครูทั้งหมด</t>
        </r>
      </text>
    </comment>
    <comment ref="H3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ใส่จำนวนครูทั้งหมด</t>
        </r>
      </text>
    </comment>
    <comment ref="H3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ใส่จำนวนครูทั้งหมด</t>
        </r>
      </text>
    </comment>
    <comment ref="H3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ใส่จำนวนครูทั้งหมด</t>
        </r>
      </text>
    </comment>
    <comment ref="H3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ใส่จำนวนครูทั้งหมด</t>
        </r>
      </text>
    </comment>
    <comment ref="H3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ใส่จำนวนครูทั้งหมด</t>
        </r>
      </text>
    </comment>
    <comment ref="H3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ใส่จำนวนครูทั้งหมด</t>
        </r>
      </text>
    </comment>
    <comment ref="H3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ใส่จำนวนผอ.และรองผอ.ทั้งหมด</t>
        </r>
      </text>
    </comment>
    <comment ref="C4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I4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ใส่ระดับคุณภาพที่ประเมินได้</t>
        </r>
      </text>
    </comment>
    <comment ref="C4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I4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ใส่ระดับคุณภาพที่ประเมินได้</t>
        </r>
      </text>
    </comment>
    <comment ref="C4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I4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ใส่ระดับคุณภาพที่ประเมินได้</t>
        </r>
      </text>
    </comment>
    <comment ref="C5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I5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ใส่ระดับคุณภาพที่ประเมินได้</t>
        </r>
      </text>
    </comment>
    <comment ref="C5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I5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ใส่ระดับคุณภาพที่ประเมินได้</t>
        </r>
      </text>
    </comment>
    <comment ref="C5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I5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ใส่ระดับคุณภาพที่ประเมินได้</t>
        </r>
      </text>
    </comment>
    <comment ref="C5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I5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ใส่ระดับคุณภาพที่ประเมินได้</t>
        </r>
      </text>
    </comment>
    <comment ref="C5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I5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ใส่ระดับคุณภาพที่ประเมินได้</t>
        </r>
      </text>
    </comment>
    <comment ref="C5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I5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ใส่ระดับคุณภาพที่ประเมินได้</t>
        </r>
      </text>
    </comment>
    <comment ref="C5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I5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ใส่ระดับคุณภาพที่ประเมินได้</t>
        </r>
      </text>
    </comment>
    <comment ref="C5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I5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ใส่ระดับคุณภาพที่ประเมินได้</t>
        </r>
      </text>
    </comment>
    <comment ref="C6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I6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ใส่ระดับคุณภาพที่ประเมินได้</t>
        </r>
      </text>
    </comment>
    <comment ref="C6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I6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ใส่ระดับคุณภาพที่ประเมินได้</t>
        </r>
      </text>
    </comment>
    <comment ref="C6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I6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ใส่ระดับคุณภาพที่ประเมินได้</t>
        </r>
      </text>
    </comment>
    <comment ref="C6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I6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ใส่ระดับคุณภาพที่ประเมินได้</t>
        </r>
      </text>
    </comment>
    <comment ref="C6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I6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ใส่ระดับคุณภาพที่ประเมินได้</t>
        </r>
      </text>
    </comment>
    <comment ref="C7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I7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ใส่ระดับคุณภาพที่ประเมินได้</t>
        </r>
      </text>
    </comment>
    <comment ref="H4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ใส่จำนวนผอ.และรองผอ.ทั้งหมด</t>
        </r>
      </text>
    </comment>
    <comment ref="H4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ใส่จำนวนผอ.และรองผอ.ทั้งหมด</t>
        </r>
      </text>
    </comment>
    <comment ref="H4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ใส่จำนวนผอ.และรองผอ.ทั้งหมด</t>
        </r>
      </text>
    </comment>
    <comment ref="H4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ใส่จำนวนผอ.และรองผอ.ทั้งหมด</t>
        </r>
      </text>
    </comment>
    <comment ref="H4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ใส่จำนวนผอ.และรองผอ.ทั้งหมด</t>
        </r>
      </text>
    </comment>
    <comment ref="H4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ใส่จำนวนผอ.และรองผอ.ทั้งหมด</t>
        </r>
      </text>
    </comment>
    <comment ref="D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1</t>
        </r>
      </text>
    </comment>
    <comment ref="D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1</t>
        </r>
      </text>
    </comment>
    <comment ref="D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1</t>
        </r>
      </text>
    </comment>
    <comment ref="D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1</t>
        </r>
      </text>
    </comment>
    <comment ref="D1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1</t>
        </r>
      </text>
    </comment>
    <comment ref="D1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1</t>
        </r>
      </text>
    </comment>
    <comment ref="D1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1</t>
        </r>
      </text>
    </comment>
    <comment ref="D1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1</t>
        </r>
      </text>
    </comment>
    <comment ref="C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ใส่จำนวนนร.อบ.1 ที่ได้ระดับ 3 ขึ้นไป</t>
        </r>
      </text>
    </comment>
    <comment ref="C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ใส่จำนวนนร.อบ.1 ที่ได้ระดับ 3 ขึ้นไป</t>
        </r>
      </text>
    </comment>
    <comment ref="C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ใส่จำนวนนร.อบ.1 ที่ได้ระดับ 3 ขึ้นไป</t>
        </r>
      </text>
    </comment>
    <comment ref="C1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ใส่จำนวนนร.อบ.1 ที่ได้ระดับ 3 ขึ้นไป</t>
        </r>
      </text>
    </comment>
    <comment ref="C1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ใส่จำนวนนร.อบ.1 ที่ได้ระดับ 3 ขึ้นไป</t>
        </r>
      </text>
    </comment>
    <comment ref="C1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ใส่จำนวนนร.อบ.1 ที่ได้ระดับ 3 ขึ้นไป</t>
        </r>
      </text>
    </comment>
    <comment ref="C1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ใส่จำนวนนร.อบ.1 ที่ได้ระดับ 3 ขึ้นไป</t>
        </r>
      </text>
    </comment>
    <comment ref="C1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ใส่จำนวนนร.อบ.1 ที่ได้ระดับ 3 ขึ้นไป</t>
        </r>
      </text>
    </comment>
    <comment ref="C1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ใส่จำนวนนร.อบ.1 ที่ได้ระดับ 3 ขึ้นไป</t>
        </r>
      </text>
    </comment>
    <comment ref="C1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ใส่จำนวนนร.อบ.1 ที่ได้ระดับ 3 ขึ้นไป</t>
        </r>
      </text>
    </comment>
    <comment ref="C1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ใส่จำนวนนร.อบ.1 ที่ได้ระดับ 3 ขึ้นไป</t>
        </r>
      </text>
    </comment>
    <comment ref="C2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ใส่จำนวนนร.อบ.1 ที่ได้ระดับ 3 ขึ้นไป</t>
        </r>
      </text>
    </comment>
    <comment ref="C2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ใส่จำนวนนร.อบ.1 ที่ได้ระดับ 3 ขึ้นไป</t>
        </r>
      </text>
    </comment>
    <comment ref="C2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ใส่จำนวนนร.อบ.1 ที่ได้ระดับ 3 ขึ้นไป</t>
        </r>
      </text>
    </comment>
    <comment ref="C2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ใส่จำนวนนร.อบ.1 ที่ได้ระดับ 3 ขึ้นไป</t>
        </r>
      </text>
    </comment>
    <comment ref="C2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ใส่จำนวนนร.อบ.1 ที่ได้ระดับ 3 ขึ้นไป</t>
        </r>
      </text>
    </comment>
    <comment ref="E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ใส่จำนวนนร.อบ.2 ที่ได้ระดับ 3 ขึ้นไป</t>
        </r>
      </text>
    </comment>
    <comment ref="F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2</t>
        </r>
      </text>
    </comment>
    <comment ref="E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ใส่จำนวนนร.อบ.2 ที่ได้ระดับ 3 ขึ้นไป</t>
        </r>
      </text>
    </comment>
    <comment ref="E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ใส่จำนวนนร.อบ.2 ที่ได้ระดับ 3 ขึ้นไป</t>
        </r>
      </text>
    </comment>
    <comment ref="E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ใส่จำนวนนร.อบ.2 ที่ได้ระดับ 3 ขึ้นไป</t>
        </r>
      </text>
    </comment>
    <comment ref="F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2</t>
        </r>
      </text>
    </comment>
    <comment ref="F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2</t>
        </r>
      </text>
    </comment>
    <comment ref="F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2</t>
        </r>
      </text>
    </comment>
    <comment ref="E1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ใส่จำนวนนร.อบ.2 ที่ได้ระดับ 3 ขึ้นไป</t>
        </r>
      </text>
    </comment>
    <comment ref="E1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ใส่จำนวนนร.อบ.2 ที่ได้ระดับ 3 ขึ้นไป</t>
        </r>
      </text>
    </comment>
    <comment ref="E1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ใส่จำนวนนร.อบ.2 ที่ได้ระดับ 3 ขึ้นไป</t>
        </r>
      </text>
    </comment>
    <comment ref="E1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ใส่จำนวนนร.อบ.2 ที่ได้ระดับ 3 ขึ้นไป</t>
        </r>
      </text>
    </comment>
    <comment ref="F1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2</t>
        </r>
      </text>
    </comment>
    <comment ref="F1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2</t>
        </r>
      </text>
    </comment>
    <comment ref="F1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2</t>
        </r>
      </text>
    </comment>
    <comment ref="F1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2</t>
        </r>
      </text>
    </comment>
    <comment ref="E1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ใส่จำนวนนร.อบ.2 ที่ได้ระดับ 3 ขึ้นไป</t>
        </r>
      </text>
    </comment>
    <comment ref="E1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ใส่จำนวนนร.อบ.2 ที่ได้ระดับ 3 ขึ้นไป</t>
        </r>
      </text>
    </comment>
    <comment ref="E1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ใส่จำนวนนร.อบ.2 ที่ได้ระดับ 3 ขึ้นไป</t>
        </r>
      </text>
    </comment>
    <comment ref="E1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ใส่จำนวนนร.อบ.2 ที่ได้ระดับ 3 ขึ้นไป</t>
        </r>
      </text>
    </comment>
    <comment ref="F1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2</t>
        </r>
      </text>
    </comment>
    <comment ref="F1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2</t>
        </r>
      </text>
    </comment>
    <comment ref="F1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2</t>
        </r>
      </text>
    </comment>
    <comment ref="F1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2</t>
        </r>
      </text>
    </comment>
    <comment ref="E2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ใส่จำนวนนร.อบ.2 ที่ได้ระดับ 3 ขึ้นไป</t>
        </r>
      </text>
    </comment>
    <comment ref="E2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ใส่จำนวนนร.อบ.2 ที่ได้ระดับ 3 ขึ้นไป</t>
        </r>
      </text>
    </comment>
    <comment ref="E2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ใส่จำนวนนร.อบ.2 ที่ได้ระดับ 3 ขึ้นไป</t>
        </r>
      </text>
    </comment>
    <comment ref="E2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ใส่จำนวนนร.อบ.2 ที่ได้ระดับ 3 ขึ้นไป</t>
        </r>
      </text>
    </comment>
    <comment ref="E2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ใส่จำนวนนร.อบ.2 ที่ได้ระดับ 3 ขึ้นไป</t>
        </r>
      </text>
    </comment>
    <comment ref="F2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2</t>
        </r>
      </text>
    </comment>
    <comment ref="F2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2</t>
        </r>
      </text>
    </comment>
    <comment ref="F2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2</t>
        </r>
      </text>
    </comment>
    <comment ref="F2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2</t>
        </r>
      </text>
    </comment>
    <comment ref="F2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2</t>
        </r>
      </text>
    </comment>
    <comment ref="D1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1</t>
        </r>
      </text>
    </comment>
    <comment ref="D1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1</t>
        </r>
      </text>
    </comment>
    <comment ref="D1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1</t>
        </r>
      </text>
    </comment>
    <comment ref="D1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1</t>
        </r>
      </text>
    </comment>
    <comment ref="D2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1</t>
        </r>
      </text>
    </comment>
    <comment ref="D2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1</t>
        </r>
      </text>
    </comment>
    <comment ref="D2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1</t>
        </r>
      </text>
    </comment>
    <comment ref="D2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1</t>
        </r>
      </text>
    </comment>
    <comment ref="D2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ใส่จำนวนนร.ชั้น อนุบาล 1</t>
        </r>
      </text>
    </comment>
    <comment ref="G2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ใส่จำนวนครูที่ได้ระดับ 3 ขึ้นไป</t>
        </r>
      </text>
    </comment>
    <comment ref="G2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ใส่จำนวนครูที่ได้ระดับ 3 ขึ้นไป</t>
        </r>
      </text>
    </comment>
    <comment ref="G3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ใส่จำนวนครูที่ได้ระดับ 3 ขึ้นไป</t>
        </r>
      </text>
    </comment>
    <comment ref="G3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ใส่จำนวนครูที่ได้ระดับ 3 ขึ้นไป</t>
        </r>
      </text>
    </comment>
    <comment ref="G3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ใส่จำนวนครูที่ได้ระดับ 3 ขึ้นไป</t>
        </r>
      </text>
    </comment>
    <comment ref="G3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ใส่จำนวนครูที่ได้ระดับ 3 ขึ้นไป</t>
        </r>
      </text>
    </comment>
    <comment ref="G3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ใส่จำนวนครูที่ได้ระดับ 3 ขึ้นไป</t>
        </r>
      </text>
    </comment>
    <comment ref="G3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ใส่จำนวนครูที่ได้ระดับ 3 ขึ้นไป</t>
        </r>
      </text>
    </comment>
    <comment ref="G3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ใส่จำนวนครูที่ได้ระดับ 3 ขึ้นไป</t>
        </r>
      </text>
    </comment>
    <comment ref="G3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ใส่จำนวนครูที่ได้ระดับ 3 ขึ้นไป</t>
        </r>
      </text>
    </comment>
    <comment ref="C28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D28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E28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F28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C29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D29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E29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F29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C30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D30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E30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F30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C31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D31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E31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F31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C32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D32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E32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F32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C33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D33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E33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F33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C34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D34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E34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F34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C35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D35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E35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F35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C36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D36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E36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F36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C37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D37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E37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F37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C39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D39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E39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F39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C40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D40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E40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F40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C41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D41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E41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F41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C42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D42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E42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F42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C43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D43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E43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F43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C44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D44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E44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F44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C45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D45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E45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F45" authorId="1">
      <text>
        <r>
          <rPr>
            <b/>
            <sz val="9"/>
            <rFont val="Tahoma"/>
            <family val="2"/>
          </rPr>
          <t>ไม่ต้องกรอกข้อมูลใดๆ</t>
        </r>
      </text>
    </comment>
    <comment ref="D4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E4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F4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G4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H4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D4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E4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F4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G4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H4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D4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E4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F4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G4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H4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D5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E5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F5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G5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H5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D5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E5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F5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G5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H5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D5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E5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F5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G5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H5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D5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E5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F5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G5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H5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D5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E5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F5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G5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H5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D5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E5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F5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G5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H5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D5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E5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F5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G5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H5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D5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E5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F5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G5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H5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D6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E6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F6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G6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H6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D6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E6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F6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G6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H6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D6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E6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F6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G6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H6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D6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E6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F6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G6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H6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D6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E6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F6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G6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H6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D7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E7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F7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G7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H7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ไม่ต้องกรอกข้อมูลใดๆๆ</t>
        </r>
      </text>
    </comment>
    <comment ref="G3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ใส่จำนวนผอ.และรองผอ.ที่ได้ระดับ 3 ขึ้นไป</t>
        </r>
      </text>
    </comment>
    <comment ref="G4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ใส่จำนวนผอ.และรองผอ.ที่ได้ระดับ 3 ขึ้นไป</t>
        </r>
      </text>
    </comment>
    <comment ref="G4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ใส่จำนวนผอ.และรองผอ.ที่ได้ระดับ 3 ขึ้นไป</t>
        </r>
      </text>
    </comment>
    <comment ref="G4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ใส่จำนวนผอ.และรองผอ.ที่ได้ระดับ 3 ขึ้นไป</t>
        </r>
      </text>
    </comment>
    <comment ref="G4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ใส่จำนวนผอ.และรองผอ.ที่ได้ระดับ 3 ขึ้นไป</t>
        </r>
      </text>
    </comment>
    <comment ref="G4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ใส่จำนวนผอ.และรองผอ.ที่ได้ระดับ 3 ขึ้นไป</t>
        </r>
      </text>
    </comment>
    <comment ref="G4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ใส่จำนวนผอ.และรองผอ.ที่ได้ระดับ 3 ขึ้นไป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C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1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1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1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1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1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1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1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1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1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1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1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1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1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1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1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1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1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1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1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1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1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1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1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1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1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1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1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1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1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1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1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1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1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1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1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1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1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1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1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1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1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1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1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1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1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1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1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1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1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1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1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1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1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1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1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1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1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1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1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1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1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1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1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1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1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1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1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1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1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1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1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1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1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1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1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1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1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1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1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1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2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2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2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2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2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2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2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2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2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2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2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2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2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2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2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2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2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2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2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2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2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2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2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2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2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2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2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2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2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2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2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2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2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2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2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2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2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2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2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2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2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2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2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2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2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2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2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2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2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2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2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2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2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2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2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2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2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2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2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2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2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2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2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2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2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2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2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2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2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2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2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2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2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2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2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2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2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2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2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2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3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3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3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3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3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3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3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3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3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3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3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3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3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3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3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3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3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3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3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3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3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3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3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3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3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3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3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3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3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3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3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3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3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3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3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3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3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3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3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3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3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3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3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3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3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3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3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3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3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3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  <comment ref="C3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D3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E3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F3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G3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H3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I3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J3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K3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ใส่จำนวนนร.ที่ได้ระดับ 3 ขึ้นไป</t>
        </r>
      </text>
    </comment>
    <comment ref="M3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ใส่จำนวนนักเรียนทั้งหมด</t>
        </r>
      </text>
    </comment>
  </commentList>
</comments>
</file>

<file path=xl/comments3.xml><?xml version="1.0" encoding="utf-8"?>
<comments xmlns="http://schemas.openxmlformats.org/spreadsheetml/2006/main">
  <authors>
    <author>Home</author>
  </authors>
  <commentList>
    <comment ref="C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ใส่จำนวนครูที่ได้ระดับ 3 ขึ้นไป</t>
        </r>
      </text>
    </comment>
    <comment ref="D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ใส่จำนวนครูทั้งหมด</t>
        </r>
      </text>
    </comment>
    <comment ref="C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ใส่จำนวนครูที่ได้ระดับ 3 ขึ้นไป</t>
        </r>
      </text>
    </comment>
    <comment ref="D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ใส่จำนวนครูทั้งหมด</t>
        </r>
      </text>
    </comment>
    <comment ref="C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ใส่จำนวนครูที่ได้ระดับ 3 ขึ้นไป</t>
        </r>
      </text>
    </comment>
    <comment ref="D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ใส่จำนวนครูทั้งหมด</t>
        </r>
      </text>
    </comment>
    <comment ref="C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ใส่จำนวนครูที่ได้ระดับ 3 ขึ้นไป</t>
        </r>
      </text>
    </comment>
    <comment ref="D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ใส่จำนวนครูทั้งหมด</t>
        </r>
      </text>
    </comment>
    <comment ref="C1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ใส่จำนวนครูที่ได้ระดับ 3 ขึ้นไป</t>
        </r>
      </text>
    </comment>
    <comment ref="D1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ใส่จำนวนครูทั้งหมด</t>
        </r>
      </text>
    </comment>
    <comment ref="C1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ใส่จำนวนครูที่ได้ระดับ 3 ขึ้นไป</t>
        </r>
      </text>
    </comment>
    <comment ref="D1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ใส่จำนวนครูทั้งหมด</t>
        </r>
      </text>
    </comment>
    <comment ref="C12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ใส่จำนวนครูที่ได้ระดับ 3 ขึ้นไป</t>
        </r>
      </text>
    </comment>
    <comment ref="D12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ใส่จำนวนครูทั้งหมด</t>
        </r>
      </text>
    </comment>
    <comment ref="C1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ใส่จำนวนครูที่ได้ระดับ 3 ขึ้นไป</t>
        </r>
      </text>
    </comment>
    <comment ref="D1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ใส่จำนวนครูทั้งหมด</t>
        </r>
      </text>
    </comment>
    <comment ref="C1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ใส่จำนวนครูที่ได้ระดับ 3 ขึ้นไป</t>
        </r>
      </text>
    </comment>
    <comment ref="D1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ใส่จำนวนครูทั้งหมด</t>
        </r>
      </text>
    </comment>
    <comment ref="C1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ใส่จำนวนครูที่ได้ระดับ 3 ขึ้นไป</t>
        </r>
      </text>
    </comment>
    <comment ref="D1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ใส่จำนวนครูทั้งหมด</t>
        </r>
      </text>
    </comment>
    <comment ref="C1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ใส่จำนวนครูที่ได้ระดับ 3 ขึ้นไป</t>
        </r>
      </text>
    </comment>
    <comment ref="D1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ใส่จำนวนครูทั้งหมด</t>
        </r>
      </text>
    </comment>
    <comment ref="C1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ใส่จำนวนครูที่ได้ระดับ 3 ขึ้นไป</t>
        </r>
      </text>
    </comment>
    <comment ref="D1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ใส่จำนวนครูทั้งหมด</t>
        </r>
      </text>
    </comment>
    <comment ref="C1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ใส่จำนวนครูที่ได้ระดับ 3 ขึ้นไป</t>
        </r>
      </text>
    </comment>
    <comment ref="D1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ใส่จำนวนครูทั้งหมด</t>
        </r>
      </text>
    </comment>
    <comment ref="C2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ใส่จำนวนครูที่ได้ระดับ 3 ขึ้นไป</t>
        </r>
      </text>
    </comment>
    <comment ref="D2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ใส่จำนวนครูทั้งหมด</t>
        </r>
      </text>
    </comment>
    <comment ref="C2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ใส่จำนวนครูที่ได้ระดับ 3 ขึ้นไป</t>
        </r>
      </text>
    </comment>
    <comment ref="D2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ใส่จำนวนครูทั้งหมด</t>
        </r>
      </text>
    </comment>
    <comment ref="C2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2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2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2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2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2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2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2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2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2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2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2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2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2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2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2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2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2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3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3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3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3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3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3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3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3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32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3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3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3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3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3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3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3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3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3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3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3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3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3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3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3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4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4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4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4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4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4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4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4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42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4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4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43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4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4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46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4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4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4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5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5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5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5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51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5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5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5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54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  <comment ref="C5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D5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ไม่ต้องกรอกข้อมูลในช่องนี้
</t>
        </r>
      </text>
    </comment>
    <comment ref="E55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ใส่ระดับคุณภาพที่ประเมินได้</t>
        </r>
      </text>
    </comment>
  </commentList>
</comments>
</file>

<file path=xl/sharedStrings.xml><?xml version="1.0" encoding="utf-8"?>
<sst xmlns="http://schemas.openxmlformats.org/spreadsheetml/2006/main" count="360" uniqueCount="216">
  <si>
    <t>มาตรฐาน/ตัวบ่งชี้</t>
  </si>
  <si>
    <t>จำนวนนร.</t>
  </si>
  <si>
    <t xml:space="preserve">จำนวนนร. / ครู </t>
  </si>
  <si>
    <t>ร้อยละ</t>
  </si>
  <si>
    <t>น้ำหนัก</t>
  </si>
  <si>
    <t>คะแนนที่ได้</t>
  </si>
  <si>
    <t>เทียบระดับคุณภาพ</t>
  </si>
  <si>
    <t>ความหมาย</t>
  </si>
  <si>
    <t>ที่ได้ระดับ 3 ขึ้นไป</t>
  </si>
  <si>
    <t>ทั้งหมด</t>
  </si>
  <si>
    <t>ระดับที่ได้</t>
  </si>
  <si>
    <t>คะแนน</t>
  </si>
  <si>
    <t>ด้านคุณภาพผู้เรียน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</si>
  <si>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</si>
  <si>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</si>
  <si>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</si>
  <si>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</si>
  <si>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</si>
  <si>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</si>
  <si>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</si>
  <si>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</si>
  <si>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</si>
  <si>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มาตรฐานที่ 1 ผู้เรียนมีสุขภาวะที่ดีและมีสุนทรียภาพ</t>
  </si>
  <si>
    <t>มีสุขนิสัยในการดูแลสุขภาพและออกกำลังกาย สม่ำเสมอ</t>
  </si>
  <si>
    <t xml:space="preserve"> </t>
  </si>
  <si>
    <t>มีน้ำหนัก ส่วนสูง และมีสมรรถภาพทางกายตามเกณฑ์มาตรฐาน</t>
  </si>
  <si>
    <t xml:space="preserve">ป้องกันตนเองจากสิ่งเสพติดให้โทษและหลีกเลี่ยงตนเองจากสภาวะที่เสี่ยงต่อความรุนแรง โรค ภัย อุบัติเหตุ และปัญหาทางเพศ           </t>
  </si>
  <si>
    <t>เห็นคุณค่าในตนเอง มีความมั่นใจ กล้าแสดงออกอย่างเหมาะสม</t>
  </si>
  <si>
    <t xml:space="preserve">มีมนุษยสัมพันธ์ที่ดีและให้เกียรติผู้อื่น  </t>
  </si>
  <si>
    <t>สร้างผลงานจากเข้าร่วมกิจกรรมด้านศิลปะ ดนตรี/นาฏศิลป์ กีฬา/นันทนาการตามจินตนาการ</t>
  </si>
  <si>
    <t>มาตรฐานที่ 2 ผู้เรียนมีคุณธรรม จริยธรรม และค่านิยมที่พึงประสงค์</t>
  </si>
  <si>
    <t>มีคุณลักษณะที่พึงประสงค์ตามหลักสูตร</t>
  </si>
  <si>
    <t>เอื้ออาทรผู้อื่นและกตัญญูกตเวทีต่อผู้มีพระคุณ</t>
  </si>
  <si>
    <t>ยอมรับความคิดและวัฒนธรรมที่แตกต่าง</t>
  </si>
  <si>
    <t>ตระหนัก รู้คุณค่า ร่วมอนุรักษ์และพัฒนาสิ่งแวดล้อม</t>
  </si>
  <si>
    <t>มาตรฐานที่  3 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</si>
  <si>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มีนิสัยรักการอ่านและแสวงหาความรู้ด้วยตนเองจากห้องสมุด แหล่งเรียนรู้ และสื่อต่างๆ รอบตัว               </t>
  </si>
  <si>
    <t>มีทักษะในการอ่าน ฟัง ดู พูด เขียน  และตั้งคำถามเพื่อค้นคว้าหาความรู้เพิ่มเติม</t>
  </si>
  <si>
    <t xml:space="preserve">เรียนรู้ร่วมกันเป็นกลุ่ม แลกเปลี่ยนความคิดเห็นเพื่อการเรียนรู้ระหว่างกัน  </t>
  </si>
  <si>
    <t>ใช้เทคโนโลยีในการเรียนรู้และนำเสนอผลงาน</t>
  </si>
  <si>
    <t xml:space="preserve">มาตรฐานที่ 4 ผู้เรียนมีความสามารถในการคิดอย่างเป็นระบบ คิดสร้างสรรค์ ตัดสินใจแก้ปัญหาได้อย่างมีสติสมเหตุผล          </t>
  </si>
  <si>
    <t>สรุปความคิดจากเรื่องที่อ่าน ฟัง และดู และสื่อสารโดยการพูดหรือเขียนตามความคิดของตนเอง</t>
  </si>
  <si>
    <t>นำเสนอวิธีคิด วิธีแก้ปัญหาด้วยภาษาหรือวิธีการของตนเอง</t>
  </si>
  <si>
    <t>กำหนดเป้าหมาย คาดการณ์ ตัดสินใจแก้ปัญหาโดยมีเหตุผลประกอบ</t>
  </si>
  <si>
    <t>มีความคิดริเริ่ม และสร้างสรรค์ผลงานด้วยความภาคภูมิใจ</t>
  </si>
  <si>
    <t>มาตรฐานที่ 5 ผู้เรียนมีความรู้และทักษะที่จำเป็นตามหลักสูตร</t>
  </si>
  <si>
    <t>ผลสัมฤทธิ์ทางการเรียนแต่ละกลุ่มสาระเป็นไปตามเกณฑ์</t>
  </si>
  <si>
    <t xml:space="preserve">ผลการประเมินสมรรถนะสำคัญตามหลักสูตรเป็นไปตามเกณฑ์ </t>
  </si>
  <si>
    <t>ผลการประเมินการอ่าน  คิดวิเคราะห์ และเขียนเป็นไปตามเกณฑ์</t>
  </si>
  <si>
    <t>ผลการทดสอบระดับชาติเป็นไปตามเกณฑ์</t>
  </si>
  <si>
    <t xml:space="preserve">มาตรฐานที่ 6 ผู้เรียนมีทักษะในการทำงาน รักการทำงาน  สามารถทำงานร่วมกับผู้อื่นได้ และมีเจตคติที่ดีต่ออาชีพสุจริต  </t>
  </si>
  <si>
    <t>วางแผนการทำงานและดำเนินการจนสำเร็จ</t>
  </si>
  <si>
    <t>ทำงานอย่างมีความสุข มุ่งมั่นพัฒนางาน และภูมิใจในผลงานของตนเอง</t>
  </si>
  <si>
    <t>ทำงานร่วมกับผู้อื่นได้</t>
  </si>
  <si>
    <t>มีความรู้สึกที่ดีต่ออาชีพสุจริตและหาความรู้เกี่ยวกับอาชีพที่ตนเองสนใจ</t>
  </si>
  <si>
    <t xml:space="preserve">จำนวนนร.  </t>
  </si>
  <si>
    <t xml:space="preserve">รวมจำนวนนร.  </t>
  </si>
  <si>
    <t>มาตรฐานด้านการจัดการศึกษา</t>
  </si>
  <si>
    <t>มาตรฐานที่ 7  ครูปฏิบัติงานตามบทบาทหน้าที่อย่างมีประสิทธิภาพและเกิดประสิทธิผล</t>
  </si>
  <si>
    <t>ครูมีการกำหนดเป้าหมายคุณภาพผู้เรียนทั้งด้านความรู้ ทักษะกระบวนการ  สมรรถนะ และคุณลักษณะที่พึงประสงค์</t>
  </si>
  <si>
    <t xml:space="preserve">ครูมีการวิเคราะห์ผู้เรียนเป็นรายบุคคล และใช้ข้อมูลในการวางแผนการจัดการเรียนรู้เพื่อพัฒนาศักยภาพของผู้เรียน                 </t>
  </si>
  <si>
    <t xml:space="preserve">ครูออกแบบและการจัดการเรียนรู้ที่ตอบสนองความแตกต่างระหว่างบุคคลและพัฒนาการทางสติปัญญา      </t>
  </si>
  <si>
    <t>ครูใช้สื่อและเทคโนโลยีที่เหมาะสมผนวกกับการนำบริบทและภูมิปัญญาของท้องถิ่นมาบูรณาการในการจัดการเรียนรู้</t>
  </si>
  <si>
    <t>ครูมีการวัดและประเมินผลที่มุ่งเน้นการพัฒนาการเรียนรู้ของผู้เรียน ด้วยวิธีการที่หลากหลาย</t>
  </si>
  <si>
    <t>ครูให้คำแนะนำ คำปรึกษา และแก้ไขปัญหาให้แก่ผู้เรียนทั้งด้านการเรียนและคุณภาพชีวิตด้วยความเสมอภาค</t>
  </si>
  <si>
    <t>ครูมีการศึกษา วิจัยและพัฒนาการจัดการเรียนรู้ในวิชาที่ตนรับผิดชอบ และใช้ผลในการปรับการสอน</t>
  </si>
  <si>
    <t>ครูประพฤติปฏิบัติตนเป็นแบบอย่างที่ดี และเป็นสมาชิกที่ดีของสถานศึกษา</t>
  </si>
  <si>
    <t>ครูจัดการเรียนการสอนตามวิชาที่ได้รับมอบหมายเต็มเวลา เต็มความสามารถ</t>
  </si>
  <si>
    <t>มาตรฐานที่ 8  ผู้บริหารปฏิบัติงานตามบทบาทหน้าที่อย่างมีประสิทธิภาพและเกิดประสิทธิผล</t>
  </si>
  <si>
    <t>ผู้บริหารมีวิสัยทัศน์ ภาวะผู้นำ และความคิดริเริ่มที่เน้นการพัฒนาผู้เรียน</t>
  </si>
  <si>
    <t xml:space="preserve">ผู้บริหารใช้หลักการบริหารแบบมีส่วนร่วมและใช้ข้อมูลผลการประเมินหรือผลการวิจัย เป็นฐานคิดทั้งด้านวิชาการและการจัดการ                              </t>
  </si>
  <si>
    <t>ผู้บริหารสามารถบริหารจัดการการศึกษาให้บรรลุเป้าหมายตามที่กำหนดไว้ในแผนปฏิบัติการ</t>
  </si>
  <si>
    <t>ผู้บริหารส่งเสริมและพัฒนาศักยภาพบุคลากรให้พร้อมรับการกระจายอำนาจ</t>
  </si>
  <si>
    <t>นักเรียน ผู้ปกครอง และชุมชนพึงพอใจผลการบริหารการจัดการศึกษา</t>
  </si>
  <si>
    <t>ผู้บริหารให้คำแนะนำ คำปรึกษาทางวิชาการและเอาใจใส่การจัดการศึกษาเต็มศักยภาพและเต็มเวลา</t>
  </si>
  <si>
    <t>มาตรฐานที่ 9  คณะกรรมการสถานศึกษา และผู้ปกครอง ชุมชนปฏิบัติงานตามบทบาทหน้าที่อย่างมีประสิทธิภาพและเกิดประสิทธิผล</t>
  </si>
  <si>
    <t>คณะกรรมการสถานศึกษารู้และปฏิบัติหน้าที่ตามที่ระเบียบกำหนด</t>
  </si>
  <si>
    <t>คณะกรรมการสถานศึกษากำกับติดตาม ดูแล และขับเคลื่อนการดำเนินงานของสถานศึกษาให้บรรลุผลสำเร็จตามเป้าหมาย</t>
  </si>
  <si>
    <t>ผู้ปกครองและชุมชนเข้ามามีส่วนร่วมในการพัฒนาสถานศึกษา</t>
  </si>
  <si>
    <t>มาตรฐานที่ 10 สถานศึกษามีการจัดหลักสูตร กระบวนการเรียนรู้ และกิจกรรมพัฒนา  คุณภาพผู้เรียนอย่างรอบด้าน</t>
  </si>
  <si>
    <t>หลักสูตรสถานศึกษาเหมาะสมและสอดคล้องกับท้องถิ่น</t>
  </si>
  <si>
    <t>จัดรายวิชาเพิ่มเติมที่หลากหลายให้ผู้เรียนเลือกเรียนตามความถนัด ความสามารถและความสนใจ</t>
  </si>
  <si>
    <t>จัดกิจกรรมพัฒนาผู้เรียนที่ส่งเสริมและตอบสนองความต้องการ ความสามารถ    ความถนัด และความสนใจของผู้เรียน</t>
  </si>
  <si>
    <t>สนับสนุนให้ครูจัดกระบวนการเรียนรู้ที่ให้ผู้เรียนได้ลงมือปฏิบัติจริงจนสรุปความรู้ได้ด้วยตนเอง</t>
  </si>
  <si>
    <t>นิเทศภายใน กำกับ ติดตามตรวจสอบ และนำผลไปปรับปรุงการเรียนการสอนอย่างสม่ำเสมอ</t>
  </si>
  <si>
    <t>จัดระบบดูแลช่วยเหลือผู้เรียนที่มีประสิทธิภาพและครอบคลุมถึงผู้เรียนทุกคน</t>
  </si>
  <si>
    <t>มาตรฐานที่ 11  สถานศึกษามีการจัดสภาพแวดล้อมและการบริการที่ส่งเสริมให้ผู้เรียนพัฒนาเต็มศักยภาพ</t>
  </si>
  <si>
    <t xml:space="preserve">ห้องเรียน ห้องปฏิบัติการ อาคารเรียนมั่นคง สะอาดและปลอดภัย มีสิ่งอำนวยความสะดวก พอเพียง อยู่ในสภาพใช้การได้ดี สภาพแวดล้อมร่มรื่น และมีแหล่งเรียนรู้สำหรับผู้เรียน </t>
  </si>
  <si>
    <t>จัดโครงการ กิจกรรมที่ส่งเสริมสุขภาพอนามัยและความปลอดภัยของผู้เรียน</t>
  </si>
  <si>
    <t>จัดห้องสมุดที่ให้บริการสื่อและเทคโนโลยีสารสนเทศที่เอื้อให้ผู้เรียนเรียนรู้ด้วยตนเองและหรือเรียนรู้แบบมีส่วนร่วม</t>
  </si>
  <si>
    <t>มาตรฐานที่ 12 สถานศึกษามีการประกันคุณภาพภายในของสถานศึกษาตามที่กำหนดในกฎกระทรวง</t>
  </si>
  <si>
    <t>กำหนดมาตรฐานการศึกษาของสถานศึกษา</t>
  </si>
  <si>
    <t xml:space="preserve">จัดทำและดำเนินการตามแผนพัฒนาการจัดการศึกษาของสถานศึกษาที่มุ่งพัฒนาคุณภาพตามมาตรฐานการศึกษาของสถานศึกษา   </t>
  </si>
  <si>
    <t>จัดระบบข้อมูลสารสนเทศและใช้สารสนเทศในการบริหารจัดการเพื่อพัฒนาคุณภาพสถานศึกษา</t>
  </si>
  <si>
    <t>ติดตามตรวจสอบ และประเมินคุณภาพภายในตามมาตรฐานการศึกษาของสถานศึกษา</t>
  </si>
  <si>
    <t>นำผลการประเมินคุณภาพทั้งภายในและภายนอกไปใช้วางแผนพัฒนาคุณภาพการศึกษาอย่างต่อเนื่อง</t>
  </si>
  <si>
    <t>จัดทำรายงานประจำปีที่เป็นรายงานการประเมินคุณภาพภายใน</t>
  </si>
  <si>
    <t xml:space="preserve">มาตรฐานด้านการสร้างสังคมแห่งการเรียนรู้  </t>
  </si>
  <si>
    <t xml:space="preserve">มาตรฐานที่ 13 สถานศึกษามีการสร้าง ส่งเสริม สนับสนุน ให้สถานศึกษาเป็นสังคมแห่งการเรียนรู้ </t>
  </si>
  <si>
    <t xml:space="preserve">มีการสร้างและพัฒนาแหล่งเรียนรู้ภายในสถานศึกษาและใช้ประโยชน์จากแหล่งเรียนรู้ ทั้งภายในและภายนอกสถานศึกษา เพื่อพัฒนาการเรียนรู้ของผู้เรียนและบุคลากรของสถานศึกษา รวมทั้งผู้ที่เกี่ยวข้อง                                                                    </t>
  </si>
  <si>
    <t>มีการแลกเปลี่ยนเรียนรู้ระหว่างบุคลากรภายในสถานศึกษา ระหว่างสถานศึกษากับครอบครัว ชุมชน และองค์กรที่เกี่ยวข้อง</t>
  </si>
  <si>
    <t xml:space="preserve">มาตรฐานด้านอัตลักษณ์ของสถานศึกษา  </t>
  </si>
  <si>
    <t>มาตรฐานที่ 14 การพัฒนาสถานศึกษาให้บรรลุเป้าหมายตามวิสัยทัศน์ ปรัชญา และจุดเน้นที่กำหนดขึ้น</t>
  </si>
  <si>
    <t xml:space="preserve">ผลการดำเนินงานส่งเสริมให้ผู้เรียนบรรลุเป้าหมายตามวิสัยทัศน์ ปรัชญา และจุดเน้นที่กำหนดขึ้น </t>
  </si>
  <si>
    <t xml:space="preserve">มาตรฐานด้านมาตรการส่งเสริม  </t>
  </si>
  <si>
    <t xml:space="preserve">มาตรฐานที่ 15  การจัดกิจกรรมตามนโยบาย จุดเน้น แนวทางการปฏิรูปการศึกษาเพื่อพัฒนาและส่งเสริมสถานศึกษาให้ยกระดับคุณภาพสูงขึ้น    </t>
  </si>
  <si>
    <t xml:space="preserve">จัดโครงการ กิจกรรมตามนโยบาย จุดเน้น แนวทางการปฏิรูปการศึกษาเพื่อพัฒนาและส่งเสริมสถานศึกษาให้ยกระดับคุณภาพสูงขึ้น     </t>
  </si>
  <si>
    <r>
      <t>จัดโครงการ กิจกรรมที่ส่งเสริมให้ผู้เรียนบรรลุเป้าหมายตามวิสัยทัศน์ ปรัชญา และจุดเน้นที่กำหนดขึ้น</t>
    </r>
    <r>
      <rPr>
        <sz val="16"/>
        <color indexed="10"/>
        <rFont val="Angsana New"/>
        <family val="1"/>
      </rPr>
      <t xml:space="preserve"> </t>
    </r>
  </si>
  <si>
    <r>
      <t>ผลการดำเนินงาน</t>
    </r>
    <r>
      <rPr>
        <sz val="16"/>
        <color indexed="10"/>
        <rFont val="Angsana New"/>
        <family val="1"/>
      </rPr>
      <t xml:space="preserve"> </t>
    </r>
    <r>
      <rPr>
        <sz val="16"/>
        <rFont val="Angsana New"/>
        <family val="1"/>
      </rPr>
      <t xml:space="preserve">ตามนโยบาย จุดเน้น แนวทางการปฏิรูปการศึกษาเพื่อพัฒนาและส่งเสริมสถานศึกษาให้ยกระดับคุณภาพสูงขึ้น    </t>
    </r>
  </si>
  <si>
    <t>น้ำหนัก(คะแนน)</t>
  </si>
  <si>
    <t>ระดับคุณภาพ</t>
  </si>
  <si>
    <t>แปลความหมาย</t>
  </si>
  <si>
    <t>ตัวบ่งชี้</t>
  </si>
  <si>
    <t>มาตรฐานด้านคุณภาพผู้เรียน</t>
  </si>
  <si>
    <t>มาตรฐานที่ 1 เด็กมีพัฒนาการด้านร่างกาย</t>
  </si>
  <si>
    <t xml:space="preserve">มีน้ำหนักส่วนสูงเป็นไปตามเกณฑ์มาตรฐาน  </t>
  </si>
  <si>
    <t>มีทักษะการเคลื่อนไหวตามวัย</t>
  </si>
  <si>
    <t>มีสุขนิสัยในการดูแลสุขภาพของตน</t>
  </si>
  <si>
    <t>หลีกเลี่ยงต่อสภาวะที่เสี่ยงต่อโรค อุบัติเหตุ ภัย และสิ่งเสพติด</t>
  </si>
  <si>
    <t>มาตรฐานที่ 2 เด็กมีพัฒนาการด้านอารมณ์และจิตใจ</t>
  </si>
  <si>
    <t xml:space="preserve">ร่าเริงแจ่มใส มีความรู้สึกที่ดีต่อตนเอง </t>
  </si>
  <si>
    <t>มีความมั่นใจและกล้าแสดงออก</t>
  </si>
  <si>
    <t>ควบคุมอารมณ์ตนเองได้เหมาะสมกับวัย</t>
  </si>
  <si>
    <t xml:space="preserve">ชื่นชมศิลปะ ดนตรี  การเคลื่อนไหว และรักธรรมชาติ </t>
  </si>
  <si>
    <t xml:space="preserve">มาตรฐานที่  3  เด็กมีพัฒนาการด้านสังคม         </t>
  </si>
  <si>
    <t>มีวินัย รับผิดชอบ เชื่อฟังคำสั่งสอนของพ่อแม่ ครูอาจารย์</t>
  </si>
  <si>
    <t xml:space="preserve">มีความซื่อสัตย์สุจริต ช่วยเหลือแบ่งปัน  </t>
  </si>
  <si>
    <t>เล่นและทำงานร่วมกับผู้อื่นได้</t>
  </si>
  <si>
    <t xml:space="preserve">ประพฤติตนตามวัฒนธรรมไทยและศาสนาที่ตนนับถือ </t>
  </si>
  <si>
    <t>มาตรฐานที่ 4 เด็กมีพัฒนาการด้านสติปัญญา</t>
  </si>
  <si>
    <t xml:space="preserve">สนใจเรียนรู้สิ่งรอบตัว ซักถามอย่างตั้งใจ และรักการเรียนรู้ </t>
  </si>
  <si>
    <t>มีความคิดรวบยอดเกี่ยวกับสิ่งต่างๆ ที่เกิดจากประสบการณ์การเรียนรู้</t>
  </si>
  <si>
    <t>มีทักษะทางภาษาที่เหมาะสมกับวัย</t>
  </si>
  <si>
    <t>มีทักษะกระบวนการทางวิทยาศาสตร์และคณิตศาสตร์</t>
  </si>
  <si>
    <t>มีจินตนาการและความคิดสร้างสรรค์</t>
  </si>
  <si>
    <t>มาตรฐานที่ 5  ครูปฏิบัติงานตามบทบาทหน้าที่อย่างมีประสิทธิภาพและเกิดประสิทธิผล</t>
  </si>
  <si>
    <t>ครูเข้าใจปรัชญา หลักการ และธรรมชาติของการจัดการศึกษาปฐมวัย  และสามารถนำมาประยุกต์ใช้ ในการจัดประสบการณ์</t>
  </si>
  <si>
    <t xml:space="preserve">ครูจัดทำแผนการจัดประสบการณ์ที่สอดคล้องกับหลักสูตรการศึกษาปฐมวัยและสามารถจัดประสบการณ์การเรียนรู้ที่หลากหลาย สอดคล้องกับความแตกต่างระหว่างบุคคล </t>
  </si>
  <si>
    <t xml:space="preserve">ครูบริหารจัดการชั้นเรียนที่สร้างวินัยเชิงบวก </t>
  </si>
  <si>
    <t>ครูใช้สื่อและเทคโนโลยีที่เหมาะสม สอดคล้องกับพัฒนาการของเด็ก</t>
  </si>
  <si>
    <t xml:space="preserve">ครูใช้เครื่องมือการวัดและประเมินพัฒนาการของเด็กอย่างหลากหลาย และสรุปรายงานผลพัฒนาการของเด็กแก่ผู้ปกครอง </t>
  </si>
  <si>
    <t>ครูวิจัยและพัฒนาการจัดการเรียนรู้ที่ตนรับผิดชอบ และใช้ผลในการปรับการจัดประสบการณ์</t>
  </si>
  <si>
    <t>ครูจัดสิ่งแวดล้อมให้เกิดการเรียนรู้ได้ตลอดเวลา</t>
  </si>
  <si>
    <t>ครูมีปฏิสัมพันธ์ที่ดีกับเด็ก และผู้ปกครอง</t>
  </si>
  <si>
    <t>ครูมีวุฒิและความรู้ความสามารถในด้านการศึกษาปฐมวัย</t>
  </si>
  <si>
    <t>ครูจัดทำสารนิทัศน์และนำมาไตร่ตรอง  เพื่อใช้ประโยชน์ในการพัฒนาเด็ก</t>
  </si>
  <si>
    <t>มาตรฐานที่ 6  ผู้บริหารปฏิบัติงานตามบทบาทหน้าที่อย่างมีประสิทธิภาพและ       เกิดประสิทธิผล</t>
  </si>
  <si>
    <t>ผู้บริหารเข้าใจปรัชญาและหลักการจัดการศึกษาปฐมวัย</t>
  </si>
  <si>
    <t>ผู้บริหารมีวิสัยทัศน์ ภาวะผู้นำ และความคิดริเริ่มที่เน้นการพัฒนาเด็กปฐมวัย</t>
  </si>
  <si>
    <t>ผู้บริหารใช้หลักการบริหารแบบมีส่วนร่วมและใช้ข้อมูลการประเมินผลหรือการวิจัยเป็นฐานคิดทั้งด้านวิชาการและการจัดการ</t>
  </si>
  <si>
    <t>ผู้บริหารสามารถบริหารจัดการการศึกษาให้บรรลุเป้าหมายตามแผนพัฒนาคุณภาพสถานศึกษา</t>
  </si>
  <si>
    <t>ผู้บริหารส่งเสริมและพัฒนาศักยภาพบุคลากรให้มีประสิทธิภาพ</t>
  </si>
  <si>
    <t>ผู้บริหารให้คำแนะนำ คำปรึกษาทางวิชาการและเอาใจใส่การจัดการศึกษาปฐมวัยเต็มศักยภาพและเต็มเวลา</t>
  </si>
  <si>
    <t>เด็ก ผู้ปกครอง  และชุมชนพึงพอใจผลการบริหารจัดการศึกษาปฐมวัย</t>
  </si>
  <si>
    <t>มาตรฐานที่ 7  แนวการจัดการศึกษา</t>
  </si>
  <si>
    <t>มีหลักสูตรการศึกษาปฐมวัยของสถานศึกษาและนำสู่การปฏิบัติได้อย่างมีประสิทธิภาพ</t>
  </si>
  <si>
    <t>มีระบบและกลไกให้ผู้มีส่วนร่วมทุกฝ่ายตระหนักและเข้าใจการจัดการศึกษาปฐมวัย</t>
  </si>
  <si>
    <t xml:space="preserve">จัดกิจกรรมเสริมสร้างความตระหนักรู้และความเข้าใจหลักการจัดการศึกษาปฐมวัย </t>
  </si>
  <si>
    <t>สร้างการมีส่วนร่วมและแสวงหาความร่วมมือกับผู้ปกครอง  ชุมชน และท้องถิ่น</t>
  </si>
  <si>
    <t xml:space="preserve">จัดสิ่งอำนวยความสะดวกเพื่อพัฒนาเด็กอย่างรอบด้าน </t>
  </si>
  <si>
    <t>มาตรฐานที่ 8 สถานศึกษามีการประกันคุณภาพภายในของสถานศึกษาตามที่กำหนดในกฎกระทรวง</t>
  </si>
  <si>
    <t>กำหนดมาตรฐานการศึกษาปฐมวัยของสถานศึกษา</t>
  </si>
  <si>
    <t>จัดระบบข้อมูลสารสนเทศและใช้สารสนเทศในการบริหารจัดการ</t>
  </si>
  <si>
    <t>ติดตามตรวจสอบ และประเมินผลการดำเนินงานคุณภาพภายในตามมาตรฐานการศึกษาของสถานศึกษา</t>
  </si>
  <si>
    <t xml:space="preserve">มาตรฐานที่ 9  สถานศึกษามีการสร้าง ส่งเสริม สนับสนุน ให้สถานศึกษาเป็นสังคมแห่งการเรียนรู้ </t>
  </si>
  <si>
    <t>เป็นแหล่งเรียนรู้เพื่อพัฒนาการเรียนรู้ของเด็กและบุคลากรในสถานศึกษา</t>
  </si>
  <si>
    <t>มีการแลกเปลี่ยนเรียนรู้ร่วมกันภายในสถานศึกษา  ระหว่างสถานศึกษากับครอบครัว ชุมชน และองค์กรที่เกี่ยวข้อง</t>
  </si>
  <si>
    <t>มาตรฐานที่ 10 การพัฒนาสถานศึกษาให้บรรลุเป้าหมายตามปรัชญา วิสัยทัศน์ และจุดเน้นของการศึกษาปฐมวัย</t>
  </si>
  <si>
    <t>จัดโครงการ กิจกรรมพัฒนาเด็กให้บรรลุตามปรัชญา วิสัยทัศน์และจุดเน้นของการศึกษาปฐมวัย</t>
  </si>
  <si>
    <t>ผลการดำเนินงานบรรลุตามเป้าหมาย</t>
  </si>
  <si>
    <t xml:space="preserve">มาตรฐานที่ 11 การพัฒนาสถานศึกษาตามนโยบายและแนวทางปฏิรูปการศึกษา  เพื่อยกระดับคุณภาพให้สูงขึ้น </t>
  </si>
  <si>
    <t>จัดโครงการ กิจกรรมส่งเสริมสนับสนุนนโยบายเกี่ยวกับการจัดการศึกษาปฐมวัย</t>
  </si>
  <si>
    <t>สรุปภาพรวมของ โรงเรียน</t>
  </si>
  <si>
    <t>จำนวนนักเรียนชั้น อนุบาล 1</t>
  </si>
  <si>
    <t>จำนวนนักเรียนชั้น อนุบาล 2</t>
  </si>
  <si>
    <t>จำนวนนร</t>
  </si>
  <si>
    <t>อนุบาล 1</t>
  </si>
  <si>
    <t>อนุบาล 2</t>
  </si>
  <si>
    <t>รวมจำนวนนร</t>
  </si>
  <si>
    <t>แบบสรุปผลการประเมินมาตรฐานการศึกษาระดับปฐมวัย  โรงเรียน.............................................................</t>
  </si>
  <si>
    <t>ข้อที่  8  มีจิตสาธารณะ</t>
  </si>
  <si>
    <t>ข้อที่  7  รักความเป็นไทย</t>
  </si>
  <si>
    <t>ข้อที่  6  มุ่งมั่นในการทำงาน</t>
  </si>
  <si>
    <t>ข้อที่ 5  อยู่อย่างพอเพียง</t>
  </si>
  <si>
    <t>ข้อที่  4  ใฝ่เรียนรู้</t>
  </si>
  <si>
    <t>ข้อที่  3  มีวินัย</t>
  </si>
  <si>
    <t>ข้อที่ 2  ซื่อสัตย์สุจริต</t>
  </si>
  <si>
    <t>ข้อที่ 1  รักชาติ  ศาสน์  กษัตริย์</t>
  </si>
  <si>
    <t>ผ่าน</t>
  </si>
  <si>
    <t>ไม่ผ่าน</t>
  </si>
  <si>
    <t>ดี</t>
  </si>
  <si>
    <t>ดีเยี่ยม</t>
  </si>
  <si>
    <t>ผลการประเมินด้านคุณลักษณะที่พึงประสงค์ ตามหลักสูตรฯ    โรงเรียน....................................................</t>
  </si>
  <si>
    <t>รวม</t>
  </si>
  <si>
    <t>ชั้นประถมศึกษาปีที่ 1</t>
  </si>
  <si>
    <t>ชั้นประถมศึกษาปีที่ 2</t>
  </si>
  <si>
    <t>ชั้นประถมศึกษาปีที่ 3</t>
  </si>
  <si>
    <t>ชั้นประถมศึกษาปีที่ 4</t>
  </si>
  <si>
    <t>ชั้นประถมศึกษาปีที่ 5</t>
  </si>
  <si>
    <t>ชั้นประถมศึกษาปีที่ 6</t>
  </si>
  <si>
    <t>รวมระดับประถมศึกษา</t>
  </si>
  <si>
    <t>ชั้นมัธยมศึกษาปีที่ 1</t>
  </si>
  <si>
    <t>ชั้นมัธยมศึกษาปีที่ 2</t>
  </si>
  <si>
    <t>ชั้นมัธยมศึกษาปีที่ 3</t>
  </si>
  <si>
    <t>รวมระดับมัธยมศึกษา</t>
  </si>
  <si>
    <t>รวมทั้งสิ้น</t>
  </si>
  <si>
    <t xml:space="preserve"> ระดับชั้น</t>
  </si>
  <si>
    <t xml:space="preserve">2.  ความสามารถในการคิด </t>
  </si>
  <si>
    <t>3.  ความสามารถในการแก้ปัญหา</t>
  </si>
  <si>
    <t xml:space="preserve">4.  ความสามารถในการใช้ทักษะชีวิต   </t>
  </si>
  <si>
    <t xml:space="preserve">5.  ความสามารถในการใช้เทคโนโลยี  </t>
  </si>
  <si>
    <t xml:space="preserve">1 ความสามารถในการสื่อสาร </t>
  </si>
  <si>
    <t>ผลการประเมินสมรรถนะสำคัญตามหลักสูตรฯ    โรงเรียน....................................................</t>
  </si>
  <si>
    <t>ผลการประเมินการอ่าน คิดวิเคราะห์ เขียนสื่อความ   โรงเรียน....................................................</t>
  </si>
  <si>
    <t>ผลการประเมินมาตรฐานด้านคุณภาพผู้เรียน (มฐ.1-6)  โรงเรียน..............................................................</t>
  </si>
  <si>
    <t>ผลประเมินมาตรฐานระดับการศึกษาขั้นพื้นฐาน มฐ. ที่ 7- 15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</si>
</sst>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2"/>
      <color indexed="8"/>
      <name val="Angsana New"/>
      <family val="1"/>
    </font>
    <font>
      <sz val="16"/>
      <name val="Angsana New"/>
      <family val="1"/>
    </font>
    <font>
      <b/>
      <sz val="9"/>
      <name val="Tahoma"/>
      <family val="0"/>
    </font>
    <font>
      <sz val="9"/>
      <name val="Tahoma"/>
      <family val="0"/>
    </font>
    <font>
      <sz val="16"/>
      <color indexed="10"/>
      <name val="Angsana New"/>
      <family val="1"/>
    </font>
    <font>
      <i/>
      <sz val="16"/>
      <color indexed="8"/>
      <name val="Angsana New"/>
      <family val="1"/>
    </font>
    <font>
      <b/>
      <sz val="14"/>
      <color indexed="8"/>
      <name val="Angsana New"/>
      <family val="1"/>
    </font>
    <font>
      <b/>
      <sz val="18"/>
      <color indexed="8"/>
      <name val="Angsana New"/>
      <family val="1"/>
    </font>
    <font>
      <b/>
      <sz val="20"/>
      <color indexed="8"/>
      <name val="Angsana New"/>
      <family val="1"/>
    </font>
    <font>
      <b/>
      <sz val="22"/>
      <color indexed="8"/>
      <name val="Angsana New"/>
      <family val="1"/>
    </font>
    <font>
      <b/>
      <sz val="24"/>
      <color indexed="8"/>
      <name val="Angsana New"/>
      <family val="1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2"/>
      <color theme="1"/>
      <name val="Angsana New"/>
      <family val="1"/>
    </font>
    <font>
      <sz val="16"/>
      <color rgb="FFFF0000"/>
      <name val="Angsana New"/>
      <family val="1"/>
    </font>
    <font>
      <i/>
      <sz val="16"/>
      <color theme="1"/>
      <name val="Angsana New"/>
      <family val="1"/>
    </font>
    <font>
      <b/>
      <sz val="14"/>
      <color theme="1"/>
      <name val="Angsana New"/>
      <family val="1"/>
    </font>
    <font>
      <b/>
      <sz val="24"/>
      <color theme="1"/>
      <name val="Angsana New"/>
      <family val="1"/>
    </font>
    <font>
      <sz val="16"/>
      <color theme="1"/>
      <name val="TH SarabunPSK"/>
      <family val="2"/>
    </font>
    <font>
      <b/>
      <sz val="20"/>
      <color theme="1"/>
      <name val="Angsana New"/>
      <family val="1"/>
    </font>
    <font>
      <b/>
      <sz val="22"/>
      <color theme="1"/>
      <name val="Angsana New"/>
      <family val="1"/>
    </font>
    <font>
      <b/>
      <sz val="18"/>
      <color theme="1"/>
      <name val="Angsana New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3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/>
    </xf>
    <xf numFmtId="0" fontId="49" fillId="31" borderId="11" xfId="0" applyFont="1" applyFill="1" applyBorder="1" applyAlignment="1">
      <alignment vertical="top" wrapText="1"/>
    </xf>
    <xf numFmtId="0" fontId="49" fillId="31" borderId="13" xfId="0" applyFont="1" applyFill="1" applyBorder="1" applyAlignment="1">
      <alignment vertical="top" wrapText="1"/>
    </xf>
    <xf numFmtId="0" fontId="49" fillId="31" borderId="10" xfId="0" applyFont="1" applyFill="1" applyBorder="1" applyAlignment="1">
      <alignment horizontal="center" vertical="top" wrapText="1"/>
    </xf>
    <xf numFmtId="0" fontId="49" fillId="31" borderId="10" xfId="0" applyFont="1" applyFill="1" applyBorder="1" applyAlignment="1">
      <alignment vertical="top" wrapText="1"/>
    </xf>
    <xf numFmtId="0" fontId="48" fillId="31" borderId="10" xfId="0" applyFont="1" applyFill="1" applyBorder="1" applyAlignment="1">
      <alignment horizontal="center" vertical="top" wrapText="1"/>
    </xf>
    <xf numFmtId="2" fontId="48" fillId="31" borderId="10" xfId="0" applyNumberFormat="1" applyFont="1" applyFill="1" applyBorder="1" applyAlignment="1">
      <alignment horizontal="center"/>
    </xf>
    <xf numFmtId="0" fontId="48" fillId="31" borderId="10" xfId="0" applyFont="1" applyFill="1" applyBorder="1" applyAlignment="1">
      <alignment horizontal="center"/>
    </xf>
    <xf numFmtId="0" fontId="48" fillId="31" borderId="0" xfId="0" applyFont="1" applyFill="1" applyAlignment="1">
      <alignment/>
    </xf>
    <xf numFmtId="0" fontId="49" fillId="34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8" fillId="34" borderId="10" xfId="0" applyFont="1" applyFill="1" applyBorder="1" applyAlignment="1">
      <alignment horizontal="center" vertical="top" wrapText="1"/>
    </xf>
    <xf numFmtId="2" fontId="48" fillId="34" borderId="10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8" fillId="34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2" fontId="48" fillId="0" borderId="10" xfId="0" applyNumberFormat="1" applyFont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1" fontId="48" fillId="33" borderId="14" xfId="0" applyNumberFormat="1" applyFont="1" applyFill="1" applyBorder="1" applyAlignment="1">
      <alignment horizontal="center" vertical="top" wrapText="1"/>
    </xf>
    <xf numFmtId="1" fontId="48" fillId="18" borderId="14" xfId="0" applyNumberFormat="1" applyFont="1" applyFill="1" applyBorder="1" applyAlignment="1">
      <alignment horizontal="center" vertical="top" wrapText="1"/>
    </xf>
    <xf numFmtId="2" fontId="48" fillId="18" borderId="10" xfId="0" applyNumberFormat="1" applyFont="1" applyFill="1" applyBorder="1" applyAlignment="1">
      <alignment horizontal="center"/>
    </xf>
    <xf numFmtId="0" fontId="48" fillId="34" borderId="0" xfId="0" applyFont="1" applyFill="1" applyAlignment="1">
      <alignment horizontal="center"/>
    </xf>
    <xf numFmtId="0" fontId="50" fillId="34" borderId="11" xfId="0" applyFont="1" applyFill="1" applyBorder="1" applyAlignment="1">
      <alignment horizontal="left" vertical="top" wrapText="1"/>
    </xf>
    <xf numFmtId="0" fontId="48" fillId="18" borderId="10" xfId="0" applyFont="1" applyFill="1" applyBorder="1" applyAlignment="1">
      <alignment horizontal="center"/>
    </xf>
    <xf numFmtId="1" fontId="21" fillId="18" borderId="14" xfId="0" applyNumberFormat="1" applyFont="1" applyFill="1" applyBorder="1" applyAlignment="1">
      <alignment horizontal="center" vertical="top" wrapText="1"/>
    </xf>
    <xf numFmtId="2" fontId="21" fillId="18" borderId="1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8" fillId="0" borderId="0" xfId="0" applyFont="1" applyAlignment="1">
      <alignment horizontal="center"/>
    </xf>
    <xf numFmtId="2" fontId="49" fillId="33" borderId="10" xfId="0" applyNumberFormat="1" applyFont="1" applyFill="1" applyBorder="1" applyAlignment="1">
      <alignment horizontal="center" vertical="top" wrapText="1"/>
    </xf>
    <xf numFmtId="0" fontId="49" fillId="34" borderId="12" xfId="0" applyFont="1" applyFill="1" applyBorder="1" applyAlignment="1">
      <alignment horizontal="left" vertical="top" wrapText="1"/>
    </xf>
    <xf numFmtId="0" fontId="49" fillId="34" borderId="13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9" fillId="34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left" vertical="top" wrapText="1"/>
    </xf>
    <xf numFmtId="0" fontId="49" fillId="31" borderId="10" xfId="0" applyFont="1" applyFill="1" applyBorder="1" applyAlignment="1">
      <alignment horizontal="left" vertical="top" wrapText="1" indent="1"/>
    </xf>
    <xf numFmtId="0" fontId="48" fillId="0" borderId="14" xfId="0" applyFont="1" applyBorder="1" applyAlignment="1">
      <alignment horizontal="left" vertical="top" wrapText="1" indent="1"/>
    </xf>
    <xf numFmtId="0" fontId="48" fillId="33" borderId="0" xfId="0" applyFont="1" applyFill="1" applyAlignment="1">
      <alignment/>
    </xf>
    <xf numFmtId="0" fontId="51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9" fillId="31" borderId="10" xfId="0" applyFont="1" applyFill="1" applyBorder="1" applyAlignment="1">
      <alignment horizontal="left" vertical="center" wrapText="1"/>
    </xf>
    <xf numFmtId="0" fontId="49" fillId="31" borderId="10" xfId="0" applyFont="1" applyFill="1" applyBorder="1" applyAlignment="1">
      <alignment horizontal="center" vertical="center" wrapText="1"/>
    </xf>
    <xf numFmtId="1" fontId="48" fillId="35" borderId="14" xfId="0" applyNumberFormat="1" applyFont="1" applyFill="1" applyBorder="1" applyAlignment="1">
      <alignment horizontal="center" vertical="center" wrapText="1"/>
    </xf>
    <xf numFmtId="2" fontId="48" fillId="31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2" fontId="48" fillId="34" borderId="10" xfId="0" applyNumberFormat="1" applyFont="1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2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 wrapText="1"/>
    </xf>
    <xf numFmtId="0" fontId="48" fillId="36" borderId="10" xfId="0" applyFont="1" applyFill="1" applyBorder="1" applyAlignment="1">
      <alignment horizontal="left" vertical="center" wrapText="1"/>
    </xf>
    <xf numFmtId="1" fontId="48" fillId="35" borderId="10" xfId="0" applyNumberFormat="1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left" vertical="center" wrapText="1"/>
    </xf>
    <xf numFmtId="190" fontId="48" fillId="35" borderId="14" xfId="0" applyNumberFormat="1" applyFont="1" applyFill="1" applyBorder="1" applyAlignment="1">
      <alignment horizontal="center" vertical="center" wrapText="1"/>
    </xf>
    <xf numFmtId="0" fontId="48" fillId="31" borderId="10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34" borderId="10" xfId="0" applyFont="1" applyFill="1" applyBorder="1" applyAlignment="1">
      <alignment horizontal="left" vertical="top" wrapText="1" indent="1"/>
    </xf>
    <xf numFmtId="0" fontId="48" fillId="34" borderId="10" xfId="0" applyFont="1" applyFill="1" applyBorder="1" applyAlignment="1">
      <alignment vertical="top" wrapText="1"/>
    </xf>
    <xf numFmtId="0" fontId="48" fillId="34" borderId="11" xfId="0" applyFont="1" applyFill="1" applyBorder="1" applyAlignment="1">
      <alignment vertical="top" wrapText="1"/>
    </xf>
    <xf numFmtId="0" fontId="48" fillId="34" borderId="13" xfId="0" applyFont="1" applyFill="1" applyBorder="1" applyAlignment="1">
      <alignment vertical="top" wrapText="1"/>
    </xf>
    <xf numFmtId="0" fontId="48" fillId="31" borderId="10" xfId="0" applyFont="1" applyFill="1" applyBorder="1" applyAlignment="1">
      <alignment horizontal="left" vertical="top" wrapText="1" indent="1"/>
    </xf>
    <xf numFmtId="0" fontId="48" fillId="34" borderId="11" xfId="0" applyFont="1" applyFill="1" applyBorder="1" applyAlignment="1">
      <alignment horizontal="left" vertical="top" wrapText="1"/>
    </xf>
    <xf numFmtId="0" fontId="48" fillId="34" borderId="12" xfId="0" applyFont="1" applyFill="1" applyBorder="1" applyAlignment="1">
      <alignment horizontal="left" vertical="top" wrapText="1"/>
    </xf>
    <xf numFmtId="0" fontId="48" fillId="31" borderId="10" xfId="0" applyFont="1" applyFill="1" applyBorder="1" applyAlignment="1">
      <alignment vertical="top" wrapText="1"/>
    </xf>
    <xf numFmtId="190" fontId="48" fillId="0" borderId="10" xfId="0" applyNumberFormat="1" applyFont="1" applyBorder="1" applyAlignment="1">
      <alignment/>
    </xf>
    <xf numFmtId="0" fontId="49" fillId="0" borderId="10" xfId="0" applyFont="1" applyBorder="1" applyAlignment="1">
      <alignment wrapText="1"/>
    </xf>
    <xf numFmtId="1" fontId="49" fillId="0" borderId="10" xfId="0" applyNumberFormat="1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9" fillId="37" borderId="10" xfId="0" applyFont="1" applyFill="1" applyBorder="1" applyAlignment="1">
      <alignment horizontal="left" vertical="top" wrapText="1"/>
    </xf>
    <xf numFmtId="0" fontId="49" fillId="37" borderId="10" xfId="0" applyFont="1" applyFill="1" applyBorder="1" applyAlignment="1">
      <alignment vertical="top" wrapText="1"/>
    </xf>
    <xf numFmtId="0" fontId="49" fillId="38" borderId="10" xfId="0" applyFont="1" applyFill="1" applyBorder="1" applyAlignment="1">
      <alignment vertical="top" wrapText="1"/>
    </xf>
    <xf numFmtId="1" fontId="49" fillId="38" borderId="10" xfId="0" applyNumberFormat="1" applyFont="1" applyFill="1" applyBorder="1" applyAlignment="1">
      <alignment horizontal="center" vertical="top" wrapText="1"/>
    </xf>
    <xf numFmtId="2" fontId="48" fillId="38" borderId="10" xfId="0" applyNumberFormat="1" applyFont="1" applyFill="1" applyBorder="1" applyAlignment="1">
      <alignment horizontal="center"/>
    </xf>
    <xf numFmtId="0" fontId="48" fillId="38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left" vertical="top" wrapText="1"/>
    </xf>
    <xf numFmtId="1" fontId="49" fillId="34" borderId="10" xfId="0" applyNumberFormat="1" applyFont="1" applyFill="1" applyBorder="1" applyAlignment="1">
      <alignment horizontal="center" wrapText="1"/>
    </xf>
    <xf numFmtId="190" fontId="48" fillId="0" borderId="10" xfId="0" applyNumberFormat="1" applyFont="1" applyBorder="1" applyAlignment="1">
      <alignment horizontal="right" vertical="top" wrapText="1"/>
    </xf>
    <xf numFmtId="2" fontId="49" fillId="19" borderId="10" xfId="0" applyNumberFormat="1" applyFont="1" applyFill="1" applyBorder="1" applyAlignment="1">
      <alignment horizontal="center" vertical="top" wrapText="1"/>
    </xf>
    <xf numFmtId="1" fontId="48" fillId="19" borderId="10" xfId="0" applyNumberFormat="1" applyFont="1" applyFill="1" applyBorder="1" applyAlignment="1">
      <alignment horizontal="center" vertical="top" wrapText="1"/>
    </xf>
    <xf numFmtId="2" fontId="48" fillId="19" borderId="10" xfId="0" applyNumberFormat="1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1" fontId="52" fillId="19" borderId="10" xfId="0" applyNumberFormat="1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/>
    </xf>
    <xf numFmtId="190" fontId="48" fillId="0" borderId="10" xfId="0" applyNumberFormat="1" applyFont="1" applyBorder="1" applyAlignment="1">
      <alignment vertical="top" wrapText="1"/>
    </xf>
    <xf numFmtId="190" fontId="48" fillId="0" borderId="10" xfId="0" applyNumberFormat="1" applyFont="1" applyBorder="1" applyAlignment="1">
      <alignment horizontal="left" vertical="top" wrapText="1"/>
    </xf>
    <xf numFmtId="0" fontId="49" fillId="19" borderId="10" xfId="0" applyFont="1" applyFill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left" vertical="top" wrapText="1"/>
    </xf>
    <xf numFmtId="0" fontId="48" fillId="36" borderId="10" xfId="0" applyFont="1" applyFill="1" applyBorder="1" applyAlignment="1">
      <alignment horizontal="left" vertical="top" wrapText="1"/>
    </xf>
    <xf numFmtId="190" fontId="49" fillId="34" borderId="10" xfId="0" applyNumberFormat="1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left" vertical="top" wrapText="1"/>
    </xf>
    <xf numFmtId="0" fontId="49" fillId="37" borderId="10" xfId="0" applyFont="1" applyFill="1" applyBorder="1" applyAlignment="1">
      <alignment horizontal="center" vertical="top" wrapText="1"/>
    </xf>
    <xf numFmtId="1" fontId="49" fillId="34" borderId="10" xfId="0" applyNumberFormat="1" applyFont="1" applyFill="1" applyBorder="1" applyAlignment="1">
      <alignment horizontal="center" vertical="top" wrapText="1"/>
    </xf>
    <xf numFmtId="0" fontId="49" fillId="37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right"/>
    </xf>
    <xf numFmtId="2" fontId="49" fillId="19" borderId="10" xfId="0" applyNumberFormat="1" applyFont="1" applyFill="1" applyBorder="1" applyAlignment="1">
      <alignment/>
    </xf>
    <xf numFmtId="0" fontId="49" fillId="19" borderId="10" xfId="0" applyFont="1" applyFill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48" fillId="0" borderId="14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53" fillId="33" borderId="10" xfId="0" applyFont="1" applyFill="1" applyBorder="1" applyAlignment="1">
      <alignment horizontal="center" wrapText="1"/>
    </xf>
    <xf numFmtId="0" fontId="49" fillId="36" borderId="10" xfId="0" applyFont="1" applyFill="1" applyBorder="1" applyAlignment="1">
      <alignment horizontal="center" vertical="top" wrapText="1"/>
    </xf>
    <xf numFmtId="190" fontId="48" fillId="0" borderId="14" xfId="0" applyNumberFormat="1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1" fontId="48" fillId="0" borderId="14" xfId="0" applyNumberFormat="1" applyFont="1" applyBorder="1" applyAlignment="1">
      <alignment horizontal="center"/>
    </xf>
    <xf numFmtId="190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1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19" borderId="10" xfId="0" applyFont="1" applyFill="1" applyBorder="1" applyAlignment="1">
      <alignment horizontal="center" vertical="center"/>
    </xf>
    <xf numFmtId="1" fontId="48" fillId="38" borderId="10" xfId="0" applyNumberFormat="1" applyFont="1" applyFill="1" applyBorder="1" applyAlignment="1">
      <alignment horizontal="center" vertical="top" wrapText="1"/>
    </xf>
    <xf numFmtId="0" fontId="48" fillId="38" borderId="10" xfId="0" applyFont="1" applyFill="1" applyBorder="1" applyAlignment="1">
      <alignment/>
    </xf>
    <xf numFmtId="190" fontId="54" fillId="0" borderId="11" xfId="0" applyNumberFormat="1" applyFont="1" applyBorder="1" applyAlignment="1">
      <alignment horizontal="center"/>
    </xf>
    <xf numFmtId="190" fontId="54" fillId="0" borderId="12" xfId="0" applyNumberFormat="1" applyFont="1" applyBorder="1" applyAlignment="1">
      <alignment horizontal="center"/>
    </xf>
    <xf numFmtId="190" fontId="54" fillId="0" borderId="13" xfId="0" applyNumberFormat="1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7" borderId="10" xfId="0" applyFont="1" applyFill="1" applyBorder="1" applyAlignment="1">
      <alignment/>
    </xf>
    <xf numFmtId="0" fontId="48" fillId="7" borderId="10" xfId="0" applyFont="1" applyFill="1" applyBorder="1" applyAlignment="1">
      <alignment horizontal="center"/>
    </xf>
    <xf numFmtId="0" fontId="48" fillId="2" borderId="10" xfId="0" applyFont="1" applyFill="1" applyBorder="1" applyAlignment="1">
      <alignment/>
    </xf>
    <xf numFmtId="0" fontId="48" fillId="2" borderId="1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56" fillId="0" borderId="16" xfId="0" applyFont="1" applyBorder="1" applyAlignment="1">
      <alignment/>
    </xf>
    <xf numFmtId="0" fontId="57" fillId="0" borderId="16" xfId="0" applyFont="1" applyBorder="1" applyAlignment="1">
      <alignment horizontal="left"/>
    </xf>
    <xf numFmtId="0" fontId="58" fillId="0" borderId="16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22</xdr:row>
      <xdr:rowOff>342900</xdr:rowOff>
    </xdr:from>
    <xdr:to>
      <xdr:col>0</xdr:col>
      <xdr:colOff>466725</xdr:colOff>
      <xdr:row>23</xdr:row>
      <xdr:rowOff>180975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466725" y="81153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-๒-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80</xdr:row>
      <xdr:rowOff>0</xdr:rowOff>
    </xdr:from>
    <xdr:to>
      <xdr:col>0</xdr:col>
      <xdr:colOff>333375</xdr:colOff>
      <xdr:row>81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33375" y="540067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-๕-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5"/>
  <sheetViews>
    <sheetView tabSelected="1" zoomScale="85" zoomScaleNormal="8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4" sqref="F4"/>
    </sheetView>
  </sheetViews>
  <sheetFormatPr defaultColWidth="9.140625" defaultRowHeight="30" customHeight="1"/>
  <cols>
    <col min="1" max="1" width="4.28125" style="81" customWidth="1"/>
    <col min="2" max="2" width="32.421875" style="8" customWidth="1"/>
    <col min="3" max="3" width="16.140625" style="8" customWidth="1"/>
    <col min="4" max="4" width="12.28125" style="8" customWidth="1"/>
    <col min="5" max="5" width="16.140625" style="8" customWidth="1"/>
    <col min="6" max="6" width="13.00390625" style="8" customWidth="1"/>
    <col min="7" max="7" width="16.140625" style="8" customWidth="1"/>
    <col min="8" max="8" width="13.140625" style="8" customWidth="1"/>
    <col min="9" max="9" width="11.28125" style="8" customWidth="1"/>
    <col min="10" max="10" width="11.28125" style="116" customWidth="1"/>
    <col min="11" max="11" width="12.421875" style="28" customWidth="1"/>
    <col min="12" max="16384" width="9.00390625" style="8" customWidth="1"/>
  </cols>
  <sheetData>
    <row r="1" spans="1:13" ht="30" customHeight="1">
      <c r="A1" s="132" t="s">
        <v>179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2:13" ht="30" customHeight="1">
      <c r="B2" s="82"/>
      <c r="C2" s="117" t="s">
        <v>173</v>
      </c>
      <c r="D2" s="6" t="s">
        <v>175</v>
      </c>
      <c r="E2" s="117" t="s">
        <v>174</v>
      </c>
      <c r="F2" s="6" t="s">
        <v>175</v>
      </c>
      <c r="G2" s="6" t="s">
        <v>178</v>
      </c>
      <c r="H2" s="6" t="s">
        <v>2</v>
      </c>
      <c r="I2" s="6" t="s">
        <v>3</v>
      </c>
      <c r="J2" s="83" t="s">
        <v>109</v>
      </c>
      <c r="K2" s="84" t="s">
        <v>5</v>
      </c>
      <c r="L2" s="85" t="s">
        <v>110</v>
      </c>
      <c r="M2" s="85" t="s">
        <v>111</v>
      </c>
    </row>
    <row r="3" spans="1:13" ht="30" customHeight="1">
      <c r="A3" s="82"/>
      <c r="B3" s="82" t="s">
        <v>0</v>
      </c>
      <c r="C3" s="120" t="s">
        <v>8</v>
      </c>
      <c r="D3" s="6" t="s">
        <v>176</v>
      </c>
      <c r="E3" s="120" t="s">
        <v>8</v>
      </c>
      <c r="F3" s="6" t="s">
        <v>177</v>
      </c>
      <c r="G3" s="6" t="s">
        <v>8</v>
      </c>
      <c r="H3" s="6" t="s">
        <v>9</v>
      </c>
      <c r="I3" s="6" t="s">
        <v>10</v>
      </c>
      <c r="J3" s="83" t="s">
        <v>112</v>
      </c>
      <c r="K3" s="86"/>
      <c r="L3" s="87"/>
      <c r="M3" s="87"/>
    </row>
    <row r="4" spans="1:13" ht="30" customHeight="1">
      <c r="A4" s="88" t="s">
        <v>113</v>
      </c>
      <c r="B4" s="88"/>
      <c r="C4" s="89"/>
      <c r="D4" s="89"/>
      <c r="E4" s="89"/>
      <c r="F4" s="89"/>
      <c r="G4" s="89"/>
      <c r="H4" s="89"/>
      <c r="I4" s="90"/>
      <c r="J4" s="91">
        <v>20</v>
      </c>
      <c r="K4" s="92" t="e">
        <f>SUM(K5,K10,K15,K20)</f>
        <v>#DIV/0!</v>
      </c>
      <c r="L4" s="93" t="e">
        <f>IF(K4&gt;=18,"5",IF(K4&gt;=15,"4",IF(K4&gt;=12,"3",IF(K4&gt;=10,"2",IF(K4&lt;=9.99,"1")))))</f>
        <v>#DIV/0!</v>
      </c>
      <c r="M4" s="93" t="e">
        <f>IF(K4&gt;=18,"ดีเยี่ยม",IF(K4&gt;=15,"ดีมาก",IF(K4&gt;=12,"ดี",IF(K4&gt;=10,"พอใช้",IF(K4&lt;=9.99,"ปรับปรุง")))))</f>
        <v>#DIV/0!</v>
      </c>
    </row>
    <row r="5" spans="1:13" ht="30" customHeight="1">
      <c r="A5" s="94" t="s">
        <v>114</v>
      </c>
      <c r="B5" s="94"/>
      <c r="C5" s="44"/>
      <c r="D5" s="44"/>
      <c r="E5" s="44"/>
      <c r="F5" s="44"/>
      <c r="G5" s="44"/>
      <c r="H5" s="44"/>
      <c r="I5" s="44"/>
      <c r="J5" s="95">
        <v>5</v>
      </c>
      <c r="K5" s="21" t="e">
        <f>SUM(K6:K9)</f>
        <v>#DIV/0!</v>
      </c>
      <c r="L5" s="22" t="e">
        <f>IF(K5&gt;=4.5,"5",IF(K5&gt;=3.75,"4",IF(K5&gt;=3,"3",IF(K5&gt;=2.5,"2",IF(K5&lt;=2.49,"1")))))</f>
        <v>#DIV/0!</v>
      </c>
      <c r="M5" s="22" t="e">
        <f>IF(K5&gt;=4.5,"ดีเยี่ยม",IF(K5&gt;=3.75,"ดีมาก",IF(K5&gt;=3,"ดี",IF(K5&gt;=2.5,"พอใช้",IF(K5&lt;=2.59,"ปรับปรุง")))))</f>
        <v>#DIV/0!</v>
      </c>
    </row>
    <row r="6" spans="1:13" ht="30" customHeight="1">
      <c r="A6" s="96">
        <v>1.1</v>
      </c>
      <c r="B6" s="25" t="s">
        <v>115</v>
      </c>
      <c r="C6" s="7">
        <v>3</v>
      </c>
      <c r="D6" s="7">
        <v>3</v>
      </c>
      <c r="E6" s="7">
        <v>3</v>
      </c>
      <c r="F6" s="7">
        <v>3</v>
      </c>
      <c r="G6" s="105">
        <f>SUM(C6,E6)</f>
        <v>6</v>
      </c>
      <c r="H6" s="129">
        <f>SUM(D6,F6)</f>
        <v>6</v>
      </c>
      <c r="I6" s="97">
        <f>SUM(G6)/H6*100</f>
        <v>100</v>
      </c>
      <c r="J6" s="98">
        <v>1</v>
      </c>
      <c r="K6" s="99">
        <f>SUM(I6)*J6/100</f>
        <v>1</v>
      </c>
      <c r="L6" s="100" t="str">
        <f>IF(K6&gt;=0.9,"5",IF(K6&gt;=0.75,"4",IF(K6&gt;=0.6,"3",IF(K6&gt;=0.5,"2",IF(K6&lt;=0.49,"1")))))</f>
        <v>5</v>
      </c>
      <c r="M6" s="100" t="str">
        <f>IF(K6&gt;=0.9,"ดีเยี่ยม",IF(K6&gt;=0.75,"ดีมาก",IF(K6&gt;=0.6,"ดี",IF(K6&gt;=0.5,"พอใช้",IF(K6&lt;=0.49,"ปรับปรุง")))))</f>
        <v>ดีเยี่ยม</v>
      </c>
    </row>
    <row r="7" spans="1:13" ht="30" customHeight="1">
      <c r="A7" s="96">
        <v>1.2</v>
      </c>
      <c r="B7" s="25" t="s">
        <v>116</v>
      </c>
      <c r="C7" s="7"/>
      <c r="D7" s="7"/>
      <c r="E7" s="7"/>
      <c r="F7" s="7"/>
      <c r="G7" s="105">
        <f>SUM(C7,E7)</f>
        <v>0</v>
      </c>
      <c r="H7" s="129">
        <f>SUM(D7,F7)</f>
        <v>0</v>
      </c>
      <c r="I7" s="97" t="e">
        <f aca="true" t="shared" si="0" ref="I7:I25">SUM(G7)/H7*100</f>
        <v>#DIV/0!</v>
      </c>
      <c r="J7" s="101">
        <v>1.5</v>
      </c>
      <c r="K7" s="99" t="e">
        <f>SUM(I7)*J7/100</f>
        <v>#DIV/0!</v>
      </c>
      <c r="L7" s="100" t="e">
        <f>IF(K7&gt;=0.9,"5",IF(K7&gt;=0.75,"4",IF(K7&gt;=0.6,"3",IF(K7&gt;=0.5,"2",IF(K7&lt;=0.49,"1")))))</f>
        <v>#DIV/0!</v>
      </c>
      <c r="M7" s="100" t="e">
        <f>IF(K7&gt;=0.9,"ดีเยี่ยม",IF(K7&gt;=0.75,"ดีมาก",IF(K7&gt;=0.6,"ดี",IF(K7&gt;=0.5,"พอใช้",IF(K7&lt;=0.49,"ปรับปรุง")))))</f>
        <v>#DIV/0!</v>
      </c>
    </row>
    <row r="8" spans="1:13" ht="30" customHeight="1">
      <c r="A8" s="96">
        <v>1.3</v>
      </c>
      <c r="B8" s="25" t="s">
        <v>117</v>
      </c>
      <c r="C8" s="7"/>
      <c r="D8" s="7"/>
      <c r="E8" s="7"/>
      <c r="F8" s="7"/>
      <c r="G8" s="105">
        <f>SUM(C8,E8)</f>
        <v>0</v>
      </c>
      <c r="H8" s="129">
        <f>SUM(D8,F8)</f>
        <v>0</v>
      </c>
      <c r="I8" s="97" t="e">
        <f t="shared" si="0"/>
        <v>#DIV/0!</v>
      </c>
      <c r="J8" s="101">
        <v>1.5</v>
      </c>
      <c r="K8" s="99" t="e">
        <f>SUM(I8)*J8/100</f>
        <v>#DIV/0!</v>
      </c>
      <c r="L8" s="100" t="e">
        <f>IF(K8&gt;=0.9,"5",IF(K8&gt;=0.75,"4",IF(K8&gt;=0.6,"3",IF(K8&gt;=0.5,"2",IF(K8&lt;=0.49,"1")))))</f>
        <v>#DIV/0!</v>
      </c>
      <c r="M8" s="100" t="e">
        <f>IF(K8&gt;=0.9,"ดีเยี่ยม",IF(K8&gt;=0.75,"ดีมาก",IF(K8&gt;=0.6,"ดี",IF(K8&gt;=0.5,"พอใช้",IF(K8&lt;=0.49,"ปรับปรุง")))))</f>
        <v>#DIV/0!</v>
      </c>
    </row>
    <row r="9" spans="1:13" ht="30" customHeight="1">
      <c r="A9" s="96">
        <v>1.4</v>
      </c>
      <c r="B9" s="25" t="s">
        <v>118</v>
      </c>
      <c r="C9" s="7"/>
      <c r="D9" s="7"/>
      <c r="E9" s="7"/>
      <c r="F9" s="7"/>
      <c r="G9" s="105">
        <f>SUM(C9,E9)</f>
        <v>0</v>
      </c>
      <c r="H9" s="129">
        <f>SUM(D9,F9)</f>
        <v>0</v>
      </c>
      <c r="I9" s="97" t="e">
        <f t="shared" si="0"/>
        <v>#DIV/0!</v>
      </c>
      <c r="J9" s="98">
        <v>1</v>
      </c>
      <c r="K9" s="99" t="e">
        <f>SUM(I9)*J9/100</f>
        <v>#DIV/0!</v>
      </c>
      <c r="L9" s="100" t="e">
        <f>IF(K9&gt;=0.9,"5",IF(K9&gt;=0.75,"4",IF(K9&gt;=0.6,"3",IF(K9&gt;=0.5,"2",IF(K9&lt;=0.49,"1")))))</f>
        <v>#DIV/0!</v>
      </c>
      <c r="M9" s="100" t="e">
        <f>IF(K9&gt;=0.9,"ดีเยี่ยม",IF(K9&gt;=0.75,"ดีมาก",IF(K9&gt;=0.6,"ดี",IF(K9&gt;=0.5,"พอใช้",IF(K9&lt;=0.49,"ปรับปรุง")))))</f>
        <v>#DIV/0!</v>
      </c>
    </row>
    <row r="10" spans="1:13" ht="30" customHeight="1">
      <c r="A10" s="94" t="s">
        <v>119</v>
      </c>
      <c r="B10" s="94"/>
      <c r="C10" s="102"/>
      <c r="D10" s="102"/>
      <c r="E10" s="102"/>
      <c r="F10" s="102"/>
      <c r="G10" s="102"/>
      <c r="H10" s="102"/>
      <c r="I10" s="102"/>
      <c r="J10" s="95">
        <v>5</v>
      </c>
      <c r="K10" s="21" t="e">
        <f>SUM(K11:K14)</f>
        <v>#DIV/0!</v>
      </c>
      <c r="L10" s="22" t="e">
        <f>IF(K10&gt;=4.5,"5",IF(K10&gt;=3.75,"4",IF(K10&gt;=3,"3",IF(K10&gt;=2.5,"2",IF(K10&lt;=2.49,"1")))))</f>
        <v>#DIV/0!</v>
      </c>
      <c r="M10" s="22" t="e">
        <f>IF(K10&gt;=4.5,"ดีเยี่ยม",IF(K10&gt;=3.75,"ดีมาก",IF(K10&gt;=3,"ดี",IF(K10&gt;=2.5,"พอใช้",IF(K10&lt;=2.59,"ปรับปรุง")))))</f>
        <v>#DIV/0!</v>
      </c>
    </row>
    <row r="11" spans="1:13" ht="30" customHeight="1">
      <c r="A11" s="96">
        <v>2.1</v>
      </c>
      <c r="B11" s="25" t="s">
        <v>120</v>
      </c>
      <c r="C11" s="7"/>
      <c r="D11" s="7"/>
      <c r="E11" s="7"/>
      <c r="F11" s="7"/>
      <c r="G11" s="105">
        <f>SUM(C11,E11)</f>
        <v>0</v>
      </c>
      <c r="H11" s="129">
        <f>SUM(D11,F11)</f>
        <v>0</v>
      </c>
      <c r="I11" s="97" t="e">
        <f>SUM(G11)/H11*100</f>
        <v>#DIV/0!</v>
      </c>
      <c r="J11" s="98">
        <v>1</v>
      </c>
      <c r="K11" s="99" t="e">
        <f>SUM(I11)*J11/100</f>
        <v>#DIV/0!</v>
      </c>
      <c r="L11" s="100" t="e">
        <f>IF(K11&gt;=0.9,"5",IF(K11&gt;=0.75,"4",IF(K11&gt;=0.6,"3",IF(K11&gt;=0.5,"2",IF(K11&lt;=0.49,"1")))))</f>
        <v>#DIV/0!</v>
      </c>
      <c r="M11" s="100" t="e">
        <f>IF(K11&gt;=0.9,"ดีเยี่ยม",IF(K11&gt;=0.75,"ดีมาก",IF(K11&gt;=0.6,"ดี",IF(K11&gt;=0.5,"พอใช้",IF(K11&lt;=0.49,"ปรับปรุง")))))</f>
        <v>#DIV/0!</v>
      </c>
    </row>
    <row r="12" spans="1:13" ht="30" customHeight="1">
      <c r="A12" s="96">
        <v>2.2</v>
      </c>
      <c r="B12" s="25" t="s">
        <v>121</v>
      </c>
      <c r="C12" s="7"/>
      <c r="D12" s="7"/>
      <c r="E12" s="7"/>
      <c r="F12" s="7"/>
      <c r="G12" s="105">
        <f aca="true" t="shared" si="1" ref="G12:H14">SUM(C12,E12)</f>
        <v>0</v>
      </c>
      <c r="H12" s="129">
        <f t="shared" si="1"/>
        <v>0</v>
      </c>
      <c r="I12" s="97" t="e">
        <f t="shared" si="0"/>
        <v>#DIV/0!</v>
      </c>
      <c r="J12" s="98">
        <v>1</v>
      </c>
      <c r="K12" s="99" t="e">
        <f>SUM(I12)*J12/100</f>
        <v>#DIV/0!</v>
      </c>
      <c r="L12" s="100" t="e">
        <f>IF(K12&gt;=0.9,"5",IF(K12&gt;=0.75,"4",IF(K12&gt;=0.6,"3",IF(K12&gt;=0.5,"2",IF(K12&lt;=0.49,"1")))))</f>
        <v>#DIV/0!</v>
      </c>
      <c r="M12" s="100" t="e">
        <f>IF(K12&gt;=0.9,"ดีเยี่ยม",IF(K12&gt;=0.75,"ดีมาก",IF(K12&gt;=0.6,"ดี",IF(K12&gt;=0.5,"พอใช้",IF(K12&lt;=0.49,"ปรับปรุง")))))</f>
        <v>#DIV/0!</v>
      </c>
    </row>
    <row r="13" spans="1:13" ht="30" customHeight="1">
      <c r="A13" s="96">
        <v>2.3</v>
      </c>
      <c r="B13" s="25" t="s">
        <v>122</v>
      </c>
      <c r="C13" s="7"/>
      <c r="D13" s="7"/>
      <c r="E13" s="7"/>
      <c r="F13" s="7"/>
      <c r="G13" s="105">
        <f t="shared" si="1"/>
        <v>0</v>
      </c>
      <c r="H13" s="129">
        <f t="shared" si="1"/>
        <v>0</v>
      </c>
      <c r="I13" s="97" t="e">
        <f t="shared" si="0"/>
        <v>#DIV/0!</v>
      </c>
      <c r="J13" s="98">
        <v>1</v>
      </c>
      <c r="K13" s="99" t="e">
        <f>SUM(I13)*J13/100</f>
        <v>#DIV/0!</v>
      </c>
      <c r="L13" s="100" t="e">
        <f>IF(K13&gt;=0.9,"5",IF(K13&gt;=0.75,"4",IF(K13&gt;=0.6,"3",IF(K13&gt;=0.5,"2",IF(K13&lt;=0.49,"1")))))</f>
        <v>#DIV/0!</v>
      </c>
      <c r="M13" s="100" t="e">
        <f>IF(K13&gt;=0.9,"ดีเยี่ยม",IF(K13&gt;=0.75,"ดีมาก",IF(K13&gt;=0.6,"ดี",IF(K13&gt;=0.5,"พอใช้",IF(K13&lt;=0.49,"ปรับปรุง")))))</f>
        <v>#DIV/0!</v>
      </c>
    </row>
    <row r="14" spans="1:13" ht="30" customHeight="1">
      <c r="A14" s="96">
        <v>2.4</v>
      </c>
      <c r="B14" s="25" t="s">
        <v>123</v>
      </c>
      <c r="C14" s="7"/>
      <c r="D14" s="7"/>
      <c r="E14" s="7"/>
      <c r="F14" s="7"/>
      <c r="G14" s="105">
        <f t="shared" si="1"/>
        <v>0</v>
      </c>
      <c r="H14" s="129">
        <f t="shared" si="1"/>
        <v>0</v>
      </c>
      <c r="I14" s="97" t="e">
        <f t="shared" si="0"/>
        <v>#DIV/0!</v>
      </c>
      <c r="J14" s="98">
        <v>2</v>
      </c>
      <c r="K14" s="99" t="e">
        <f>SUM(I14)*J14/100</f>
        <v>#DIV/0!</v>
      </c>
      <c r="L14" s="100" t="e">
        <f>IF(K14&gt;=0.9,"5",IF(K14&gt;=0.75,"4",IF(K14&gt;=0.6,"3",IF(K14&gt;=0.5,"2",IF(K14&lt;=0.49,"1")))))</f>
        <v>#DIV/0!</v>
      </c>
      <c r="M14" s="100" t="e">
        <f>IF(K14&gt;=0.9,"ดีเยี่ยม",IF(K14&gt;=0.75,"ดีมาก",IF(K14&gt;=0.6,"ดี",IF(K14&gt;=0.5,"พอใช้",IF(K14&lt;=0.49,"ปรับปรุง")))))</f>
        <v>#DIV/0!</v>
      </c>
    </row>
    <row r="15" spans="1:13" ht="30" customHeight="1">
      <c r="A15" s="94" t="s">
        <v>124</v>
      </c>
      <c r="B15" s="94"/>
      <c r="C15" s="44"/>
      <c r="D15" s="44"/>
      <c r="E15" s="44"/>
      <c r="F15" s="44"/>
      <c r="G15" s="44"/>
      <c r="H15" s="44"/>
      <c r="I15" s="44"/>
      <c r="J15" s="95">
        <v>5</v>
      </c>
      <c r="K15" s="21" t="e">
        <f>SUM(K16:K20)</f>
        <v>#DIV/0!</v>
      </c>
      <c r="L15" s="22" t="e">
        <f>IF(K15&gt;=4.5,"5",IF(K15&gt;=3.75,"4",IF(K15&gt;=3,"3",IF(K15&gt;=2.5,"2",IF(K15&lt;=2.49,"1")))))</f>
        <v>#DIV/0!</v>
      </c>
      <c r="M15" s="22" t="e">
        <f>IF(K15&gt;=4.5,"ดีเยี่ยม",IF(K15&gt;=3.75,"ดีมาก",IF(K15&gt;=3,"ดี",IF(K15&gt;=2.5,"พอใช้",IF(K15&lt;=2.59,"ปรับปรุง")))))</f>
        <v>#DIV/0!</v>
      </c>
    </row>
    <row r="16" spans="1:13" ht="30" customHeight="1">
      <c r="A16" s="103">
        <v>3.1</v>
      </c>
      <c r="B16" s="25" t="s">
        <v>125</v>
      </c>
      <c r="C16" s="7"/>
      <c r="D16" s="7"/>
      <c r="E16" s="7"/>
      <c r="F16" s="7"/>
      <c r="G16" s="105">
        <f>SUM(C16,E16)</f>
        <v>0</v>
      </c>
      <c r="H16" s="129">
        <f>SUM(D16,F16)</f>
        <v>0</v>
      </c>
      <c r="I16" s="97" t="e">
        <f>SUM(G16)/H16*100</f>
        <v>#DIV/0!</v>
      </c>
      <c r="J16" s="98">
        <v>2</v>
      </c>
      <c r="K16" s="99" t="e">
        <f>SUM(I16)*J16/100</f>
        <v>#DIV/0!</v>
      </c>
      <c r="L16" s="100" t="e">
        <f>IF(K16&gt;=0.9,"5",IF(K16&gt;=0.75,"4",IF(K16&gt;=0.6,"3",IF(K16&gt;=0.5,"2",IF(K16&lt;=0.49,"1")))))</f>
        <v>#DIV/0!</v>
      </c>
      <c r="M16" s="100" t="e">
        <f>IF(K16&gt;=0.9,"ดีเยี่ยม",IF(K16&gt;=0.75,"ดีมาก",IF(K16&gt;=0.6,"ดี",IF(K16&gt;=0.5,"พอใช้",IF(K16&lt;=0.49,"ปรับปรุง")))))</f>
        <v>#DIV/0!</v>
      </c>
    </row>
    <row r="17" spans="1:13" ht="30" customHeight="1">
      <c r="A17" s="103">
        <v>3.2</v>
      </c>
      <c r="B17" s="25" t="s">
        <v>126</v>
      </c>
      <c r="C17" s="7"/>
      <c r="D17" s="7"/>
      <c r="E17" s="7"/>
      <c r="F17" s="7"/>
      <c r="G17" s="105">
        <f aca="true" t="shared" si="2" ref="G17:H19">SUM(C17,E17)</f>
        <v>0</v>
      </c>
      <c r="H17" s="129">
        <f t="shared" si="2"/>
        <v>0</v>
      </c>
      <c r="I17" s="97" t="e">
        <f t="shared" si="0"/>
        <v>#DIV/0!</v>
      </c>
      <c r="J17" s="98">
        <v>1</v>
      </c>
      <c r="K17" s="99" t="e">
        <f>SUM(I17)*J17/100</f>
        <v>#DIV/0!</v>
      </c>
      <c r="L17" s="100" t="e">
        <f>IF(K17&gt;=0.9,"5",IF(K17&gt;=0.75,"4",IF(K17&gt;=0.6,"3",IF(K17&gt;=0.5,"2",IF(K17&lt;=0.49,"1")))))</f>
        <v>#DIV/0!</v>
      </c>
      <c r="M17" s="100" t="e">
        <f>IF(K17&gt;=0.9,"ดีเยี่ยม",IF(K17&gt;=0.75,"ดีมาก",IF(K17&gt;=0.6,"ดี",IF(K17&gt;=0.5,"พอใช้",IF(K17&lt;=0.49,"ปรับปรุง")))))</f>
        <v>#DIV/0!</v>
      </c>
    </row>
    <row r="18" spans="1:13" ht="30" customHeight="1">
      <c r="A18" s="96">
        <v>3.3</v>
      </c>
      <c r="B18" s="25" t="s">
        <v>127</v>
      </c>
      <c r="C18" s="7"/>
      <c r="D18" s="7"/>
      <c r="E18" s="7"/>
      <c r="F18" s="7"/>
      <c r="G18" s="105">
        <f t="shared" si="2"/>
        <v>0</v>
      </c>
      <c r="H18" s="129">
        <f t="shared" si="2"/>
        <v>0</v>
      </c>
      <c r="I18" s="97" t="e">
        <f t="shared" si="0"/>
        <v>#DIV/0!</v>
      </c>
      <c r="J18" s="98">
        <v>1</v>
      </c>
      <c r="K18" s="99" t="e">
        <f>SUM(I18)*J18/100</f>
        <v>#DIV/0!</v>
      </c>
      <c r="L18" s="100" t="e">
        <f>IF(K18&gt;=0.9,"5",IF(K18&gt;=0.75,"4",IF(K18&gt;=0.6,"3",IF(K18&gt;=0.5,"2",IF(K18&lt;=0.49,"1")))))</f>
        <v>#DIV/0!</v>
      </c>
      <c r="M18" s="100" t="e">
        <f>IF(K18&gt;=0.9,"ดีเยี่ยม",IF(K18&gt;=0.75,"ดีมาก",IF(K18&gt;=0.6,"ดี",IF(K18&gt;=0.5,"พอใช้",IF(K18&lt;=0.49,"ปรับปรุง")))))</f>
        <v>#DIV/0!</v>
      </c>
    </row>
    <row r="19" spans="1:13" ht="30" customHeight="1">
      <c r="A19" s="96">
        <v>3.4</v>
      </c>
      <c r="B19" s="25" t="s">
        <v>128</v>
      </c>
      <c r="C19" s="7"/>
      <c r="D19" s="7"/>
      <c r="E19" s="7"/>
      <c r="F19" s="7"/>
      <c r="G19" s="105">
        <f t="shared" si="2"/>
        <v>0</v>
      </c>
      <c r="H19" s="129">
        <f t="shared" si="2"/>
        <v>0</v>
      </c>
      <c r="I19" s="97" t="e">
        <f t="shared" si="0"/>
        <v>#DIV/0!</v>
      </c>
      <c r="J19" s="98">
        <v>1</v>
      </c>
      <c r="K19" s="99" t="e">
        <f>SUM(I19)*J19/100</f>
        <v>#DIV/0!</v>
      </c>
      <c r="L19" s="100" t="e">
        <f>IF(K19&gt;=0.9,"5",IF(K19&gt;=0.75,"4",IF(K19&gt;=0.6,"3",IF(K19&gt;=0.5,"2",IF(K19&lt;=0.49,"1")))))</f>
        <v>#DIV/0!</v>
      </c>
      <c r="M19" s="100" t="e">
        <f>IF(K19&gt;=0.9,"ดีเยี่ยม",IF(K19&gt;=0.75,"ดีมาก",IF(K19&gt;=0.6,"ดี",IF(K19&gt;=0.5,"พอใช้",IF(K19&lt;=0.49,"ปรับปรุง")))))</f>
        <v>#DIV/0!</v>
      </c>
    </row>
    <row r="20" spans="1:13" ht="30" customHeight="1">
      <c r="A20" s="94" t="s">
        <v>129</v>
      </c>
      <c r="B20" s="94"/>
      <c r="C20" s="44"/>
      <c r="D20" s="44"/>
      <c r="E20" s="44"/>
      <c r="F20" s="44"/>
      <c r="G20" s="44"/>
      <c r="H20" s="44"/>
      <c r="I20" s="44"/>
      <c r="J20" s="95">
        <v>5</v>
      </c>
      <c r="K20" s="21" t="e">
        <f>SUM(K21:K25)</f>
        <v>#DIV/0!</v>
      </c>
      <c r="L20" s="22" t="e">
        <f>IF(K20&gt;=4.5,"5",IF(K20&gt;=3.75,"4",IF(K20&gt;=3,"3",IF(K20&gt;=2.5,"2",IF(K20&lt;=2.49,"1")))))</f>
        <v>#DIV/0!</v>
      </c>
      <c r="M20" s="22" t="e">
        <f>IF(K20&gt;=4.5,"ดีเยี่ยม",IF(K20&gt;=3.75,"ดีมาก",IF(K20&gt;=3,"ดี",IF(K20&gt;=2.5,"พอใช้",IF(K20&lt;=2.59,"ปรับปรุง")))))</f>
        <v>#DIV/0!</v>
      </c>
    </row>
    <row r="21" spans="1:13" ht="30" customHeight="1">
      <c r="A21" s="96">
        <v>4.1</v>
      </c>
      <c r="B21" s="25" t="s">
        <v>130</v>
      </c>
      <c r="C21" s="7"/>
      <c r="D21" s="7"/>
      <c r="E21" s="7"/>
      <c r="F21" s="7"/>
      <c r="G21" s="105">
        <f>SUM(C21,E21)</f>
        <v>0</v>
      </c>
      <c r="H21" s="129">
        <f>SUM(D21,F21)</f>
        <v>0</v>
      </c>
      <c r="I21" s="97" t="e">
        <f t="shared" si="0"/>
        <v>#DIV/0!</v>
      </c>
      <c r="J21" s="98">
        <v>1</v>
      </c>
      <c r="K21" s="99" t="e">
        <f>SUM(I21)*J21/100</f>
        <v>#DIV/0!</v>
      </c>
      <c r="L21" s="100" t="e">
        <f aca="true" t="shared" si="3" ref="L21:L26">IF(K21&gt;=0.9,"5",IF(K21&gt;=0.75,"4",IF(K21&gt;=0.6,"3",IF(K21&gt;=0.5,"2",IF(K21&lt;=0.49,"1")))))</f>
        <v>#DIV/0!</v>
      </c>
      <c r="M21" s="100" t="e">
        <f aca="true" t="shared" si="4" ref="M21:M26">IF(K21&gt;=0.9,"ดีเยี่ยม",IF(K21&gt;=0.75,"ดีมาก",IF(K21&gt;=0.6,"ดี",IF(K21&gt;=0.5,"พอใช้",IF(K21&lt;=0.49,"ปรับปรุง")))))</f>
        <v>#DIV/0!</v>
      </c>
    </row>
    <row r="22" spans="1:13" ht="30" customHeight="1">
      <c r="A22" s="96">
        <v>4.2</v>
      </c>
      <c r="B22" s="25" t="s">
        <v>131</v>
      </c>
      <c r="C22" s="7"/>
      <c r="D22" s="7"/>
      <c r="E22" s="7"/>
      <c r="F22" s="7"/>
      <c r="G22" s="105">
        <f aca="true" t="shared" si="5" ref="G22:H25">SUM(C22,E22)</f>
        <v>0</v>
      </c>
      <c r="H22" s="129">
        <f>SUM(D22,F22)</f>
        <v>0</v>
      </c>
      <c r="I22" s="97" t="e">
        <f t="shared" si="0"/>
        <v>#DIV/0!</v>
      </c>
      <c r="J22" s="98">
        <v>1</v>
      </c>
      <c r="K22" s="99" t="e">
        <f>SUM(I22)*J22/100</f>
        <v>#DIV/0!</v>
      </c>
      <c r="L22" s="100" t="e">
        <f t="shared" si="3"/>
        <v>#DIV/0!</v>
      </c>
      <c r="M22" s="100" t="e">
        <f t="shared" si="4"/>
        <v>#DIV/0!</v>
      </c>
    </row>
    <row r="23" spans="1:13" ht="30" customHeight="1">
      <c r="A23" s="96">
        <v>4.3</v>
      </c>
      <c r="B23" s="25" t="s">
        <v>132</v>
      </c>
      <c r="C23" s="7"/>
      <c r="D23" s="7"/>
      <c r="E23" s="7"/>
      <c r="F23" s="7"/>
      <c r="G23" s="105">
        <f t="shared" si="5"/>
        <v>0</v>
      </c>
      <c r="H23" s="129">
        <f>SUM(D23,F23)</f>
        <v>0</v>
      </c>
      <c r="I23" s="97" t="e">
        <f t="shared" si="0"/>
        <v>#DIV/0!</v>
      </c>
      <c r="J23" s="98">
        <v>1</v>
      </c>
      <c r="K23" s="99" t="e">
        <f>SUM(I23)*J23/100</f>
        <v>#DIV/0!</v>
      </c>
      <c r="L23" s="100" t="e">
        <f t="shared" si="3"/>
        <v>#DIV/0!</v>
      </c>
      <c r="M23" s="100" t="e">
        <f t="shared" si="4"/>
        <v>#DIV/0!</v>
      </c>
    </row>
    <row r="24" spans="1:13" ht="30" customHeight="1">
      <c r="A24" s="96">
        <v>4.4</v>
      </c>
      <c r="B24" s="25" t="s">
        <v>133</v>
      </c>
      <c r="C24" s="7"/>
      <c r="D24" s="7"/>
      <c r="E24" s="7"/>
      <c r="F24" s="7"/>
      <c r="G24" s="105">
        <f t="shared" si="5"/>
        <v>0</v>
      </c>
      <c r="H24" s="129">
        <f>SUM(D24,F24)</f>
        <v>0</v>
      </c>
      <c r="I24" s="97" t="e">
        <f t="shared" si="0"/>
        <v>#DIV/0!</v>
      </c>
      <c r="J24" s="98">
        <v>1</v>
      </c>
      <c r="K24" s="99" t="e">
        <f>SUM(I24)*J24/100</f>
        <v>#DIV/0!</v>
      </c>
      <c r="L24" s="100" t="e">
        <f t="shared" si="3"/>
        <v>#DIV/0!</v>
      </c>
      <c r="M24" s="100" t="e">
        <f t="shared" si="4"/>
        <v>#DIV/0!</v>
      </c>
    </row>
    <row r="25" spans="1:13" ht="30" customHeight="1">
      <c r="A25" s="96">
        <v>4.5</v>
      </c>
      <c r="B25" s="25" t="s">
        <v>134</v>
      </c>
      <c r="C25" s="7"/>
      <c r="D25" s="7"/>
      <c r="E25" s="7"/>
      <c r="F25" s="7"/>
      <c r="G25" s="105">
        <f t="shared" si="5"/>
        <v>0</v>
      </c>
      <c r="H25" s="129">
        <f>SUM(D25,F25)</f>
        <v>0</v>
      </c>
      <c r="I25" s="97" t="e">
        <f t="shared" si="0"/>
        <v>#DIV/0!</v>
      </c>
      <c r="J25" s="98">
        <v>1</v>
      </c>
      <c r="K25" s="99" t="e">
        <f>SUM(I25)*J25/100</f>
        <v>#DIV/0!</v>
      </c>
      <c r="L25" s="100" t="e">
        <f t="shared" si="3"/>
        <v>#DIV/0!</v>
      </c>
      <c r="M25" s="100" t="e">
        <f t="shared" si="4"/>
        <v>#DIV/0!</v>
      </c>
    </row>
    <row r="26" spans="1:13" ht="30" customHeight="1">
      <c r="A26" s="88" t="s">
        <v>57</v>
      </c>
      <c r="B26" s="88"/>
      <c r="C26" s="89"/>
      <c r="D26" s="89"/>
      <c r="E26" s="89"/>
      <c r="F26" s="89"/>
      <c r="G26" s="89"/>
      <c r="H26" s="89"/>
      <c r="I26" s="90"/>
      <c r="J26" s="91">
        <v>65</v>
      </c>
      <c r="K26" s="92" t="e">
        <f>SUM(K27,K38,K46,K52)</f>
        <v>#DIV/0!</v>
      </c>
      <c r="L26" s="93" t="e">
        <f t="shared" si="3"/>
        <v>#DIV/0!</v>
      </c>
      <c r="M26" s="93" t="e">
        <f t="shared" si="4"/>
        <v>#DIV/0!</v>
      </c>
    </row>
    <row r="27" spans="1:13" ht="30" customHeight="1">
      <c r="A27" s="94" t="s">
        <v>135</v>
      </c>
      <c r="B27" s="94"/>
      <c r="C27" s="44"/>
      <c r="D27" s="44"/>
      <c r="E27" s="44"/>
      <c r="F27" s="44"/>
      <c r="G27" s="44"/>
      <c r="H27" s="44"/>
      <c r="I27" s="44"/>
      <c r="J27" s="95">
        <v>20</v>
      </c>
      <c r="K27" s="21" t="e">
        <f>SUM(K28:K37)</f>
        <v>#DIV/0!</v>
      </c>
      <c r="L27" s="22" t="e">
        <f>IF(K27&gt;=18,"5",IF(K27&gt;=15,"4",IF(K27&gt;=12,"3",IF(K27&gt;=10,"2",IF(K27&lt;=9.99,"1")))))</f>
        <v>#DIV/0!</v>
      </c>
      <c r="M27" s="22" t="e">
        <f>IF(K27&gt;=18,"ดีเยี่ยม",IF(K27&gt;=15,"ดีมาก",IF(K27&gt;=12,"ดี",IF(K27&gt;=10,"พอใช้",IF(K27&lt;=9.99,"ปรับปรุง")))))</f>
        <v>#DIV/0!</v>
      </c>
    </row>
    <row r="28" spans="1:13" ht="30" customHeight="1">
      <c r="A28" s="104">
        <v>5.1</v>
      </c>
      <c r="B28" s="43" t="s">
        <v>136</v>
      </c>
      <c r="C28" s="121"/>
      <c r="D28" s="121"/>
      <c r="E28" s="121"/>
      <c r="F28" s="121"/>
      <c r="G28" s="7">
        <v>1</v>
      </c>
      <c r="H28" s="7">
        <v>1</v>
      </c>
      <c r="I28" s="105">
        <f>SUM(G28)/H28*100</f>
        <v>100</v>
      </c>
      <c r="J28" s="98">
        <v>2</v>
      </c>
      <c r="K28" s="100">
        <f>SUM(I28)*J28/100</f>
        <v>2</v>
      </c>
      <c r="L28" s="100" t="str">
        <f>IF(K28&gt;=1.8,"5",IF(K28&gt;=1.5,"4",IF(K28&gt;=1.5,"3",IF(K28&gt;=1.2,"2",IF(K28&lt;=0.99,"1")))))</f>
        <v>5</v>
      </c>
      <c r="M28" s="100" t="str">
        <f>IF(K28&gt;=1.8,"ดีเยี่ยม",IF(K28&gt;=1.5,"ดีมาก",IF(K28&gt;=1.5,"ดี",IF(K28&gt;=1.2,"พอใช้",IF(K28&lt;=0.99,"ปรับปรุง")))))</f>
        <v>ดีเยี่ยม</v>
      </c>
    </row>
    <row r="29" spans="1:13" ht="30" customHeight="1">
      <c r="A29" s="104">
        <v>5.2</v>
      </c>
      <c r="B29" s="43" t="s">
        <v>137</v>
      </c>
      <c r="C29" s="121"/>
      <c r="D29" s="121"/>
      <c r="E29" s="121"/>
      <c r="F29" s="121"/>
      <c r="G29" s="7"/>
      <c r="H29" s="7"/>
      <c r="I29" s="105" t="e">
        <f>SUM(G29)/H29*100</f>
        <v>#DIV/0!</v>
      </c>
      <c r="J29" s="98">
        <v>2</v>
      </c>
      <c r="K29" s="100" t="e">
        <f>SUM(I29)*J29/100</f>
        <v>#DIV/0!</v>
      </c>
      <c r="L29" s="100" t="e">
        <f aca="true" t="shared" si="6" ref="L29:L37">IF(K29&gt;=1.8,"5",IF(K29&gt;=1.5,"4",IF(K29&gt;=1.5,"3",IF(K29&gt;=1.2,"2",IF(K29&lt;=0.99,"1")))))</f>
        <v>#DIV/0!</v>
      </c>
      <c r="M29" s="100" t="e">
        <f aca="true" t="shared" si="7" ref="M29:M37">IF(K29&gt;=1.8,"ดีเยี่ยม",IF(K29&gt;=1.5,"ดีมาก",IF(K29&gt;=1.5,"ดี",IF(K29&gt;=1.2,"พอใช้",IF(K29&lt;=0.99,"ปรับปรุง")))))</f>
        <v>#DIV/0!</v>
      </c>
    </row>
    <row r="30" spans="1:13" ht="30" customHeight="1">
      <c r="A30" s="104">
        <v>5.3</v>
      </c>
      <c r="B30" s="43" t="s">
        <v>138</v>
      </c>
      <c r="C30" s="121"/>
      <c r="D30" s="121"/>
      <c r="E30" s="121"/>
      <c r="F30" s="121"/>
      <c r="G30" s="7"/>
      <c r="H30" s="7"/>
      <c r="I30" s="105" t="e">
        <f aca="true" t="shared" si="8" ref="I29:I37">SUM(G30)/H30*100</f>
        <v>#DIV/0!</v>
      </c>
      <c r="J30" s="98">
        <v>2</v>
      </c>
      <c r="K30" s="100" t="e">
        <f aca="true" t="shared" si="9" ref="K29:K37">SUM(I30)*J30/100</f>
        <v>#DIV/0!</v>
      </c>
      <c r="L30" s="100" t="e">
        <f t="shared" si="6"/>
        <v>#DIV/0!</v>
      </c>
      <c r="M30" s="100" t="e">
        <f t="shared" si="7"/>
        <v>#DIV/0!</v>
      </c>
    </row>
    <row r="31" spans="1:13" ht="30" customHeight="1">
      <c r="A31" s="104">
        <v>5.4</v>
      </c>
      <c r="B31" s="43" t="s">
        <v>139</v>
      </c>
      <c r="C31" s="121"/>
      <c r="D31" s="121"/>
      <c r="E31" s="121"/>
      <c r="F31" s="121"/>
      <c r="G31" s="7"/>
      <c r="H31" s="7"/>
      <c r="I31" s="105" t="e">
        <f t="shared" si="8"/>
        <v>#DIV/0!</v>
      </c>
      <c r="J31" s="98">
        <v>2</v>
      </c>
      <c r="K31" s="100" t="e">
        <f t="shared" si="9"/>
        <v>#DIV/0!</v>
      </c>
      <c r="L31" s="100" t="e">
        <f t="shared" si="6"/>
        <v>#DIV/0!</v>
      </c>
      <c r="M31" s="100" t="e">
        <f t="shared" si="7"/>
        <v>#DIV/0!</v>
      </c>
    </row>
    <row r="32" spans="1:13" ht="30" customHeight="1">
      <c r="A32" s="104">
        <v>5.5</v>
      </c>
      <c r="B32" s="43" t="s">
        <v>140</v>
      </c>
      <c r="C32" s="121"/>
      <c r="D32" s="121"/>
      <c r="E32" s="121"/>
      <c r="F32" s="121"/>
      <c r="G32" s="7"/>
      <c r="H32" s="7"/>
      <c r="I32" s="105" t="e">
        <f t="shared" si="8"/>
        <v>#DIV/0!</v>
      </c>
      <c r="J32" s="98">
        <v>2</v>
      </c>
      <c r="K32" s="100" t="e">
        <f t="shared" si="9"/>
        <v>#DIV/0!</v>
      </c>
      <c r="L32" s="100" t="e">
        <f t="shared" si="6"/>
        <v>#DIV/0!</v>
      </c>
      <c r="M32" s="100" t="e">
        <f t="shared" si="7"/>
        <v>#DIV/0!</v>
      </c>
    </row>
    <row r="33" spans="1:13" ht="30" customHeight="1">
      <c r="A33" s="104">
        <v>5.6</v>
      </c>
      <c r="B33" s="43" t="s">
        <v>141</v>
      </c>
      <c r="C33" s="121"/>
      <c r="D33" s="121"/>
      <c r="E33" s="121"/>
      <c r="F33" s="121"/>
      <c r="G33" s="7"/>
      <c r="H33" s="7"/>
      <c r="I33" s="105" t="e">
        <f t="shared" si="8"/>
        <v>#DIV/0!</v>
      </c>
      <c r="J33" s="98">
        <v>2</v>
      </c>
      <c r="K33" s="100" t="e">
        <f t="shared" si="9"/>
        <v>#DIV/0!</v>
      </c>
      <c r="L33" s="100" t="e">
        <f t="shared" si="6"/>
        <v>#DIV/0!</v>
      </c>
      <c r="M33" s="100" t="e">
        <f t="shared" si="7"/>
        <v>#DIV/0!</v>
      </c>
    </row>
    <row r="34" spans="1:13" ht="30" customHeight="1">
      <c r="A34" s="104">
        <v>5.7</v>
      </c>
      <c r="B34" s="43" t="s">
        <v>142</v>
      </c>
      <c r="C34" s="121"/>
      <c r="D34" s="121"/>
      <c r="E34" s="121"/>
      <c r="F34" s="121"/>
      <c r="G34" s="7"/>
      <c r="H34" s="7"/>
      <c r="I34" s="105" t="e">
        <f t="shared" si="8"/>
        <v>#DIV/0!</v>
      </c>
      <c r="J34" s="98">
        <v>2</v>
      </c>
      <c r="K34" s="100" t="e">
        <f t="shared" si="9"/>
        <v>#DIV/0!</v>
      </c>
      <c r="L34" s="100" t="e">
        <f t="shared" si="6"/>
        <v>#DIV/0!</v>
      </c>
      <c r="M34" s="100" t="e">
        <f t="shared" si="7"/>
        <v>#DIV/0!</v>
      </c>
    </row>
    <row r="35" spans="1:13" ht="30" customHeight="1">
      <c r="A35" s="104">
        <v>5.8</v>
      </c>
      <c r="B35" s="43" t="s">
        <v>143</v>
      </c>
      <c r="C35" s="121"/>
      <c r="D35" s="121"/>
      <c r="E35" s="121"/>
      <c r="F35" s="121"/>
      <c r="G35" s="7"/>
      <c r="H35" s="7"/>
      <c r="I35" s="105" t="e">
        <f t="shared" si="8"/>
        <v>#DIV/0!</v>
      </c>
      <c r="J35" s="98">
        <v>2</v>
      </c>
      <c r="K35" s="100" t="e">
        <f t="shared" si="9"/>
        <v>#DIV/0!</v>
      </c>
      <c r="L35" s="100" t="e">
        <f t="shared" si="6"/>
        <v>#DIV/0!</v>
      </c>
      <c r="M35" s="100" t="e">
        <f t="shared" si="7"/>
        <v>#DIV/0!</v>
      </c>
    </row>
    <row r="36" spans="1:13" ht="30" customHeight="1">
      <c r="A36" s="104">
        <v>5.9</v>
      </c>
      <c r="B36" s="43" t="s">
        <v>144</v>
      </c>
      <c r="C36" s="121"/>
      <c r="D36" s="121"/>
      <c r="E36" s="121"/>
      <c r="F36" s="121"/>
      <c r="G36" s="7"/>
      <c r="H36" s="7"/>
      <c r="I36" s="105" t="e">
        <f t="shared" si="8"/>
        <v>#DIV/0!</v>
      </c>
      <c r="J36" s="98">
        <v>2</v>
      </c>
      <c r="K36" s="100" t="e">
        <f>SUM(I36)*J36/100</f>
        <v>#DIV/0!</v>
      </c>
      <c r="L36" s="100" t="e">
        <f t="shared" si="6"/>
        <v>#DIV/0!</v>
      </c>
      <c r="M36" s="100" t="e">
        <f t="shared" si="7"/>
        <v>#DIV/0!</v>
      </c>
    </row>
    <row r="37" spans="1:13" ht="30" customHeight="1">
      <c r="A37" s="106">
        <v>5.1</v>
      </c>
      <c r="B37" s="43" t="s">
        <v>145</v>
      </c>
      <c r="C37" s="121"/>
      <c r="D37" s="121"/>
      <c r="E37" s="121"/>
      <c r="F37" s="121"/>
      <c r="G37" s="7"/>
      <c r="H37" s="7"/>
      <c r="I37" s="105" t="e">
        <f t="shared" si="8"/>
        <v>#DIV/0!</v>
      </c>
      <c r="J37" s="98">
        <v>2</v>
      </c>
      <c r="K37" s="100" t="e">
        <f t="shared" si="9"/>
        <v>#DIV/0!</v>
      </c>
      <c r="L37" s="100" t="e">
        <f t="shared" si="6"/>
        <v>#DIV/0!</v>
      </c>
      <c r="M37" s="100" t="e">
        <f t="shared" si="7"/>
        <v>#DIV/0!</v>
      </c>
    </row>
    <row r="38" spans="1:13" ht="30" customHeight="1">
      <c r="A38" s="94" t="s">
        <v>146</v>
      </c>
      <c r="B38" s="94"/>
      <c r="C38" s="42" t="s">
        <v>24</v>
      </c>
      <c r="D38" s="42"/>
      <c r="E38" s="42"/>
      <c r="F38" s="42"/>
      <c r="G38" s="42"/>
      <c r="H38" s="42" t="s">
        <v>24</v>
      </c>
      <c r="I38" s="42" t="s">
        <v>24</v>
      </c>
      <c r="J38" s="95">
        <v>20</v>
      </c>
      <c r="K38" s="21" t="e">
        <f>SUM(K39:K45)</f>
        <v>#DIV/0!</v>
      </c>
      <c r="L38" s="22" t="e">
        <f>IF(K38&gt;=18,"5",IF(K38&gt;=15,"4",IF(K38&gt;=12,"3",IF(K38&gt;=10,"2",IF(K38&lt;=9.99,"1")))))</f>
        <v>#DIV/0!</v>
      </c>
      <c r="M38" s="22" t="e">
        <f>IF(K38&gt;=18,"ดีเยี่ยม",IF(K38&gt;=15,"ดีมาก",IF(K38&gt;=12,"ดี",IF(K38&gt;=10,"พอใช้",IF(K38&lt;=9.99,"ปรับปรุง")))))</f>
        <v>#DIV/0!</v>
      </c>
    </row>
    <row r="39" spans="1:13" ht="30" customHeight="1">
      <c r="A39" s="104">
        <v>6.1</v>
      </c>
      <c r="B39" s="43" t="s">
        <v>147</v>
      </c>
      <c r="C39" s="121"/>
      <c r="D39" s="121"/>
      <c r="E39" s="121"/>
      <c r="F39" s="121"/>
      <c r="G39" s="7">
        <v>1</v>
      </c>
      <c r="H39" s="7">
        <v>2</v>
      </c>
      <c r="I39" s="97">
        <f>SUM(G39)/H39*100</f>
        <v>50</v>
      </c>
      <c r="J39" s="98">
        <v>3</v>
      </c>
      <c r="K39" s="100">
        <f aca="true" t="shared" si="10" ref="K39:K45">SUM(I39)*J39/100</f>
        <v>1.5</v>
      </c>
      <c r="L39" s="100" t="str">
        <f>IF(K39&gt;=3,"5",IF(K39&gt;=2.4,"4",IF(K39&gt;=1.8,"3",IF(K39&gt;=1.2,"2",IF(K39&lt;=1.19,"1")))))</f>
        <v>2</v>
      </c>
      <c r="M39" s="100" t="str">
        <f aca="true" t="shared" si="11" ref="M39:M45">IF(K39&gt;=3,"ดีเยี่ยม",IF(K39&gt;=2.4,"ดีมาก",IF(K39&gt;=1.8,"ดี",IF(K39&gt;=1.2,"พอใช้",IF(K39&lt;=1.19,"ปรับปรุง")))))</f>
        <v>พอใช้</v>
      </c>
    </row>
    <row r="40" spans="1:13" ht="30" customHeight="1">
      <c r="A40" s="104">
        <v>6.2</v>
      </c>
      <c r="B40" s="43" t="s">
        <v>148</v>
      </c>
      <c r="C40" s="121"/>
      <c r="D40" s="121"/>
      <c r="E40" s="121"/>
      <c r="F40" s="121"/>
      <c r="G40" s="7"/>
      <c r="H40" s="7"/>
      <c r="I40" s="97" t="e">
        <f aca="true" t="shared" si="12" ref="I40:I45">SUM(G40)/H40*100</f>
        <v>#DIV/0!</v>
      </c>
      <c r="J40" s="98">
        <v>3</v>
      </c>
      <c r="K40" s="100" t="e">
        <f t="shared" si="10"/>
        <v>#DIV/0!</v>
      </c>
      <c r="L40" s="100" t="e">
        <f aca="true" t="shared" si="13" ref="L40:L45">IF(K40&gt;=3,"5",IF(K40&gt;=2.4,"4",IF(K40&gt;=1.8,"3",IF(K40&gt;=1.2,"2",IF(K40&lt;=1.19,"1")))))</f>
        <v>#DIV/0!</v>
      </c>
      <c r="M40" s="100" t="e">
        <f t="shared" si="11"/>
        <v>#DIV/0!</v>
      </c>
    </row>
    <row r="41" spans="1:13" ht="30" customHeight="1">
      <c r="A41" s="104">
        <v>6.3</v>
      </c>
      <c r="B41" s="43" t="s">
        <v>149</v>
      </c>
      <c r="C41" s="121"/>
      <c r="D41" s="121"/>
      <c r="E41" s="121"/>
      <c r="F41" s="121"/>
      <c r="G41" s="7"/>
      <c r="H41" s="7"/>
      <c r="I41" s="97" t="e">
        <f t="shared" si="12"/>
        <v>#DIV/0!</v>
      </c>
      <c r="J41" s="98">
        <v>3</v>
      </c>
      <c r="K41" s="100" t="e">
        <f t="shared" si="10"/>
        <v>#DIV/0!</v>
      </c>
      <c r="L41" s="100" t="e">
        <f t="shared" si="13"/>
        <v>#DIV/0!</v>
      </c>
      <c r="M41" s="100" t="e">
        <f t="shared" si="11"/>
        <v>#DIV/0!</v>
      </c>
    </row>
    <row r="42" spans="1:13" ht="30" customHeight="1">
      <c r="A42" s="104">
        <v>6.4</v>
      </c>
      <c r="B42" s="43" t="s">
        <v>150</v>
      </c>
      <c r="C42" s="121"/>
      <c r="D42" s="121"/>
      <c r="E42" s="121"/>
      <c r="F42" s="121"/>
      <c r="G42" s="7"/>
      <c r="H42" s="7"/>
      <c r="I42" s="97" t="e">
        <f t="shared" si="12"/>
        <v>#DIV/0!</v>
      </c>
      <c r="J42" s="98">
        <v>3</v>
      </c>
      <c r="K42" s="100" t="e">
        <f t="shared" si="10"/>
        <v>#DIV/0!</v>
      </c>
      <c r="L42" s="100" t="e">
        <f t="shared" si="13"/>
        <v>#DIV/0!</v>
      </c>
      <c r="M42" s="100" t="e">
        <f t="shared" si="11"/>
        <v>#DIV/0!</v>
      </c>
    </row>
    <row r="43" spans="1:13" ht="30" customHeight="1">
      <c r="A43" s="104">
        <v>6.5</v>
      </c>
      <c r="B43" s="43" t="s">
        <v>151</v>
      </c>
      <c r="C43" s="121"/>
      <c r="D43" s="121"/>
      <c r="E43" s="121"/>
      <c r="F43" s="121"/>
      <c r="G43" s="7"/>
      <c r="H43" s="7"/>
      <c r="I43" s="97" t="e">
        <f t="shared" si="12"/>
        <v>#DIV/0!</v>
      </c>
      <c r="J43" s="98">
        <v>3</v>
      </c>
      <c r="K43" s="100" t="e">
        <f t="shared" si="10"/>
        <v>#DIV/0!</v>
      </c>
      <c r="L43" s="100" t="e">
        <f t="shared" si="13"/>
        <v>#DIV/0!</v>
      </c>
      <c r="M43" s="100" t="e">
        <f t="shared" si="11"/>
        <v>#DIV/0!</v>
      </c>
    </row>
    <row r="44" spans="1:13" ht="30" customHeight="1">
      <c r="A44" s="104">
        <v>6.6</v>
      </c>
      <c r="B44" s="43" t="s">
        <v>152</v>
      </c>
      <c r="C44" s="121"/>
      <c r="D44" s="121"/>
      <c r="E44" s="121"/>
      <c r="F44" s="121"/>
      <c r="G44" s="7"/>
      <c r="H44" s="7"/>
      <c r="I44" s="97" t="e">
        <f t="shared" si="12"/>
        <v>#DIV/0!</v>
      </c>
      <c r="J44" s="98">
        <v>3</v>
      </c>
      <c r="K44" s="100" t="e">
        <f t="shared" si="10"/>
        <v>#DIV/0!</v>
      </c>
      <c r="L44" s="100" t="e">
        <f>IF(K44&gt;=3,"5",IF(K44&gt;=2.4,"4",IF(K44&gt;=1.8,"3",IF(K44&gt;=1.2,"2",IF(K44&lt;=1.19,"1")))))</f>
        <v>#DIV/0!</v>
      </c>
      <c r="M44" s="100" t="e">
        <f t="shared" si="11"/>
        <v>#DIV/0!</v>
      </c>
    </row>
    <row r="45" spans="1:13" ht="30" customHeight="1">
      <c r="A45" s="104">
        <v>6.7</v>
      </c>
      <c r="B45" s="43" t="s">
        <v>153</v>
      </c>
      <c r="C45" s="121"/>
      <c r="D45" s="121"/>
      <c r="E45" s="121"/>
      <c r="F45" s="121"/>
      <c r="G45" s="7"/>
      <c r="H45" s="7"/>
      <c r="I45" s="97" t="e">
        <f t="shared" si="12"/>
        <v>#DIV/0!</v>
      </c>
      <c r="J45" s="98">
        <v>2</v>
      </c>
      <c r="K45" s="99" t="e">
        <f t="shared" si="10"/>
        <v>#DIV/0!</v>
      </c>
      <c r="L45" s="100" t="e">
        <f t="shared" si="13"/>
        <v>#DIV/0!</v>
      </c>
      <c r="M45" s="100" t="e">
        <f t="shared" si="11"/>
        <v>#DIV/0!</v>
      </c>
    </row>
    <row r="46" spans="1:13" ht="30" customHeight="1">
      <c r="A46" s="94" t="s">
        <v>154</v>
      </c>
      <c r="B46" s="94"/>
      <c r="C46" s="44"/>
      <c r="D46" s="44"/>
      <c r="E46" s="44"/>
      <c r="F46" s="44"/>
      <c r="G46" s="44"/>
      <c r="H46" s="44"/>
      <c r="I46" s="44"/>
      <c r="J46" s="95">
        <v>20</v>
      </c>
      <c r="K46" s="21">
        <f>SUM(K47:K51)</f>
        <v>0</v>
      </c>
      <c r="L46" s="22" t="str">
        <f>IF(K46&gt;=18,"5",IF(K46&gt;=15,"4",IF(K46&gt;=12,"3",IF(K46&gt;=10,"2",IF(K46&lt;=9.99,"1")))))</f>
        <v>1</v>
      </c>
      <c r="M46" s="22" t="str">
        <f>IF(K46&gt;=18,"ดีเยี่ยม",IF(K46&gt;=15,"ดีมาก",IF(K46&gt;=12,"ดี",IF(K46&gt;=10,"พอใช้",IF(K46&lt;=9.99,"ปรับปรุง")))))</f>
        <v>ปรับปรุง</v>
      </c>
    </row>
    <row r="47" spans="1:13" ht="30" customHeight="1">
      <c r="A47" s="104">
        <v>7.1</v>
      </c>
      <c r="B47" s="43" t="s">
        <v>155</v>
      </c>
      <c r="C47" s="107"/>
      <c r="D47" s="107"/>
      <c r="E47" s="107"/>
      <c r="F47" s="107"/>
      <c r="G47" s="107"/>
      <c r="H47" s="107"/>
      <c r="I47" s="24"/>
      <c r="J47" s="98">
        <v>4</v>
      </c>
      <c r="K47" s="100">
        <f>SUM(I47)*J47/5</f>
        <v>0</v>
      </c>
      <c r="L47" s="100" t="str">
        <f>IF(K47&gt;=4,"5",IF(K47&gt;=3.2,"4",IF(K47&gt;=2.4,"3",IF(K47&gt;=1.6,"2",IF(K47&lt;=1.59,"1")))))</f>
        <v>1</v>
      </c>
      <c r="M47" s="100" t="str">
        <f>IF(K47&gt;=4,"ดีเยี่ยม",IF(K47&gt;=3.2,"ดีมาก",IF(K47&gt;=2.4,"ดี",IF(K47&gt;=1.6,"พอใช้",IF(K47&lt;=1.59,"ปรับปรุง")))))</f>
        <v>ปรับปรุง</v>
      </c>
    </row>
    <row r="48" spans="1:13" ht="30" customHeight="1">
      <c r="A48" s="104">
        <v>7.2</v>
      </c>
      <c r="B48" s="43" t="s">
        <v>156</v>
      </c>
      <c r="C48" s="107"/>
      <c r="D48" s="107"/>
      <c r="E48" s="107"/>
      <c r="F48" s="107"/>
      <c r="G48" s="107"/>
      <c r="H48" s="107"/>
      <c r="I48" s="24"/>
      <c r="J48" s="98">
        <v>4</v>
      </c>
      <c r="K48" s="100">
        <f aca="true" t="shared" si="14" ref="K48:K70">SUM(I48)*J48/5</f>
        <v>0</v>
      </c>
      <c r="L48" s="100" t="str">
        <f>IF(K48&gt;=4,"5",IF(K48&gt;=3.2,"4",IF(K48&gt;=2.4,"3",IF(K48&gt;=1.6,"2",IF(K48&lt;=1.59,"1")))))</f>
        <v>1</v>
      </c>
      <c r="M48" s="100" t="str">
        <f>IF(K48&gt;=4,"ดีเยี่ยม",IF(K48&gt;=3.2,"ดีมาก",IF(K48&gt;=2.4,"ดี",IF(K48&gt;=1.6,"พอใช้",IF(K48&lt;=1.59,"ปรับปรุง")))))</f>
        <v>ปรับปรุง</v>
      </c>
    </row>
    <row r="49" spans="1:13" ht="30" customHeight="1">
      <c r="A49" s="104">
        <v>7.3</v>
      </c>
      <c r="B49" s="43" t="s">
        <v>157</v>
      </c>
      <c r="C49" s="107"/>
      <c r="D49" s="107"/>
      <c r="E49" s="107"/>
      <c r="F49" s="107"/>
      <c r="G49" s="107"/>
      <c r="H49" s="107"/>
      <c r="I49" s="24"/>
      <c r="J49" s="98">
        <v>4</v>
      </c>
      <c r="K49" s="100">
        <f t="shared" si="14"/>
        <v>0</v>
      </c>
      <c r="L49" s="100" t="str">
        <f>IF(K49&gt;=4,"5",IF(K49&gt;=3.2,"4",IF(K49&gt;=2.4,"3",IF(K49&gt;=1.6,"2",IF(K49&lt;=1.59,"1")))))</f>
        <v>1</v>
      </c>
      <c r="M49" s="100" t="str">
        <f>IF(K49&gt;=4,"ดีเยี่ยม",IF(K49&gt;=3.2,"ดีมาก",IF(K49&gt;=2.4,"ดี",IF(K49&gt;=1.6,"พอใช้",IF(K49&lt;=1.59,"ปรับปรุง")))))</f>
        <v>ปรับปรุง</v>
      </c>
    </row>
    <row r="50" spans="1:13" ht="30" customHeight="1">
      <c r="A50" s="104">
        <v>7.4</v>
      </c>
      <c r="B50" s="43" t="s">
        <v>158</v>
      </c>
      <c r="C50" s="107"/>
      <c r="D50" s="107"/>
      <c r="E50" s="107"/>
      <c r="F50" s="107"/>
      <c r="G50" s="107"/>
      <c r="H50" s="107"/>
      <c r="I50" s="24"/>
      <c r="J50" s="98">
        <v>4</v>
      </c>
      <c r="K50" s="100">
        <f t="shared" si="14"/>
        <v>0</v>
      </c>
      <c r="L50" s="100" t="str">
        <f>IF(K50&gt;=4,"5",IF(K50&gt;=3.2,"4",IF(K50&gt;=2.4,"3",IF(K50&gt;=1.6,"2",IF(K50&lt;=1.59,"1")))))</f>
        <v>1</v>
      </c>
      <c r="M50" s="100" t="str">
        <f>IF(K50&gt;=4,"ดีเยี่ยม",IF(K50&gt;=3.2,"ดีมาก",IF(K50&gt;=2.4,"ดี",IF(K50&gt;=1.6,"พอใช้",IF(K50&lt;=1.59,"ปรับปรุง")))))</f>
        <v>ปรับปรุง</v>
      </c>
    </row>
    <row r="51" spans="1:13" ht="30" customHeight="1">
      <c r="A51" s="104">
        <v>7.5</v>
      </c>
      <c r="B51" s="43" t="s">
        <v>159</v>
      </c>
      <c r="C51" s="107"/>
      <c r="D51" s="107"/>
      <c r="E51" s="107"/>
      <c r="F51" s="107"/>
      <c r="G51" s="107"/>
      <c r="H51" s="107"/>
      <c r="I51" s="24"/>
      <c r="J51" s="98">
        <v>4</v>
      </c>
      <c r="K51" s="100">
        <f t="shared" si="14"/>
        <v>0</v>
      </c>
      <c r="L51" s="100" t="str">
        <f>IF(K51&gt;=4,"5",IF(K51&gt;=3.2,"4",IF(K51&gt;=2.4,"3",IF(K51&gt;=1.6,"2",IF(K51&lt;=1.59,"1")))))</f>
        <v>1</v>
      </c>
      <c r="M51" s="100" t="str">
        <f>IF(K51&gt;=4,"ดีเยี่ยม",IF(K51&gt;=3.2,"ดีมาก",IF(K51&gt;=2.4,"ดี",IF(K51&gt;=1.6,"พอใช้",IF(K51&lt;=1.59,"ปรับปรุง")))))</f>
        <v>ปรับปรุง</v>
      </c>
    </row>
    <row r="52" spans="1:13" ht="30" customHeight="1">
      <c r="A52" s="108" t="s">
        <v>160</v>
      </c>
      <c r="B52" s="108"/>
      <c r="C52" s="109"/>
      <c r="D52" s="109"/>
      <c r="E52" s="109"/>
      <c r="F52" s="109"/>
      <c r="G52" s="109"/>
      <c r="H52" s="109"/>
      <c r="I52" s="42"/>
      <c r="J52" s="95">
        <v>5</v>
      </c>
      <c r="K52" s="21">
        <f>SUM(K53:K58)</f>
        <v>0</v>
      </c>
      <c r="L52" s="22" t="str">
        <f>IF(K52&gt;=4.5,"5",IF(K52&gt;=3.75,"4",IF(K52&gt;=3,"3",IF(K52&gt;=2.5,"2",IF(K52&lt;=2.49,"1")))))</f>
        <v>1</v>
      </c>
      <c r="M52" s="22" t="str">
        <f>IF(K52&gt;=4.5,"ดีเยี่ยม",IF(K52&gt;=3.75,"ดีมาก",IF(K52&gt;=3,"ดี",IF(K52&gt;=2.5,"พอใช้",IF(K52&lt;=2.59,"ปรับปรุง")))))</f>
        <v>ปรับปรุง</v>
      </c>
    </row>
    <row r="53" spans="1:13" ht="30" customHeight="1">
      <c r="A53" s="104">
        <v>8.1</v>
      </c>
      <c r="B53" s="43" t="s">
        <v>161</v>
      </c>
      <c r="C53" s="107"/>
      <c r="D53" s="107"/>
      <c r="E53" s="107"/>
      <c r="F53" s="107"/>
      <c r="G53" s="107"/>
      <c r="H53" s="107"/>
      <c r="I53" s="24"/>
      <c r="J53" s="98">
        <v>1</v>
      </c>
      <c r="K53" s="100">
        <f t="shared" si="14"/>
        <v>0</v>
      </c>
      <c r="L53" s="100" t="str">
        <f>IF(K53&gt;=0.9,"5",IF(K53&gt;=0.75,"4",IF(K53&gt;=0.6,"3",IF(K53&gt;=0.5,"2",IF(K53&lt;=0.49,"1")))))</f>
        <v>1</v>
      </c>
      <c r="M53" s="100" t="str">
        <f aca="true" t="shared" si="15" ref="M53:M58">IF(K53&gt;=0.9,"ดีเยี่ยม",IF(K53&gt;=0.75,"ดีมาก",IF(K53&gt;=0.6,"ดี",IF(K53&gt;=0.5,"พอใช้",IF(K53&lt;=0.49,"ปรับปรุง")))))</f>
        <v>ปรับปรุง</v>
      </c>
    </row>
    <row r="54" spans="1:13" ht="30" customHeight="1">
      <c r="A54" s="104">
        <v>8.2</v>
      </c>
      <c r="B54" s="43" t="s">
        <v>92</v>
      </c>
      <c r="C54" s="107"/>
      <c r="D54" s="107"/>
      <c r="E54" s="107"/>
      <c r="F54" s="107"/>
      <c r="G54" s="107"/>
      <c r="H54" s="107"/>
      <c r="I54" s="24"/>
      <c r="J54" s="98">
        <v>1</v>
      </c>
      <c r="K54" s="100">
        <f t="shared" si="14"/>
        <v>0</v>
      </c>
      <c r="L54" s="100" t="str">
        <f aca="true" t="shared" si="16" ref="L53:L58">IF(K54&gt;=0.9,"5",IF(K54&gt;=0.75,"4",IF(K54&gt;=0.6,"3",IF(K54&gt;=0.5,"2",IF(K54&lt;=0.49,"1")))))</f>
        <v>1</v>
      </c>
      <c r="M54" s="100" t="str">
        <f t="shared" si="15"/>
        <v>ปรับปรุง</v>
      </c>
    </row>
    <row r="55" spans="1:13" ht="30" customHeight="1">
      <c r="A55" s="104">
        <v>8.3</v>
      </c>
      <c r="B55" s="43" t="s">
        <v>162</v>
      </c>
      <c r="C55" s="107"/>
      <c r="D55" s="107"/>
      <c r="E55" s="107"/>
      <c r="F55" s="107"/>
      <c r="G55" s="107"/>
      <c r="H55" s="107"/>
      <c r="I55" s="24"/>
      <c r="J55" s="98">
        <v>1</v>
      </c>
      <c r="K55" s="100">
        <f t="shared" si="14"/>
        <v>0</v>
      </c>
      <c r="L55" s="100" t="str">
        <f t="shared" si="16"/>
        <v>1</v>
      </c>
      <c r="M55" s="100" t="str">
        <f t="shared" si="15"/>
        <v>ปรับปรุง</v>
      </c>
    </row>
    <row r="56" spans="1:13" ht="30" customHeight="1">
      <c r="A56" s="104">
        <v>8.4</v>
      </c>
      <c r="B56" s="43" t="s">
        <v>163</v>
      </c>
      <c r="C56" s="107"/>
      <c r="D56" s="107"/>
      <c r="E56" s="107"/>
      <c r="F56" s="107"/>
      <c r="G56" s="107"/>
      <c r="H56" s="107"/>
      <c r="I56" s="24"/>
      <c r="J56" s="98">
        <v>0.5</v>
      </c>
      <c r="K56" s="100">
        <f t="shared" si="14"/>
        <v>0</v>
      </c>
      <c r="L56" s="100" t="str">
        <f t="shared" si="16"/>
        <v>1</v>
      </c>
      <c r="M56" s="100" t="str">
        <f t="shared" si="15"/>
        <v>ปรับปรุง</v>
      </c>
    </row>
    <row r="57" spans="1:13" ht="30" customHeight="1">
      <c r="A57" s="104">
        <v>8.5</v>
      </c>
      <c r="B57" s="43" t="s">
        <v>95</v>
      </c>
      <c r="C57" s="107"/>
      <c r="D57" s="107"/>
      <c r="E57" s="107"/>
      <c r="F57" s="107"/>
      <c r="G57" s="107"/>
      <c r="H57" s="107"/>
      <c r="I57" s="24"/>
      <c r="J57" s="98">
        <v>0.5</v>
      </c>
      <c r="K57" s="100">
        <f t="shared" si="14"/>
        <v>0</v>
      </c>
      <c r="L57" s="100" t="str">
        <f t="shared" si="16"/>
        <v>1</v>
      </c>
      <c r="M57" s="100" t="str">
        <f t="shared" si="15"/>
        <v>ปรับปรุง</v>
      </c>
    </row>
    <row r="58" spans="1:13" ht="30" customHeight="1">
      <c r="A58" s="104">
        <v>8.6</v>
      </c>
      <c r="B58" s="43" t="s">
        <v>96</v>
      </c>
      <c r="C58" s="107"/>
      <c r="D58" s="107"/>
      <c r="E58" s="107"/>
      <c r="F58" s="107"/>
      <c r="G58" s="107"/>
      <c r="H58" s="107"/>
      <c r="I58" s="24"/>
      <c r="J58" s="98">
        <v>1</v>
      </c>
      <c r="K58" s="100">
        <f t="shared" si="14"/>
        <v>0</v>
      </c>
      <c r="L58" s="100" t="str">
        <f t="shared" si="16"/>
        <v>1</v>
      </c>
      <c r="M58" s="100" t="str">
        <f t="shared" si="15"/>
        <v>ปรับปรุง</v>
      </c>
    </row>
    <row r="59" spans="1:13" ht="30" customHeight="1">
      <c r="A59" s="88" t="s">
        <v>97</v>
      </c>
      <c r="B59" s="88"/>
      <c r="C59" s="89"/>
      <c r="D59" s="89"/>
      <c r="E59" s="89"/>
      <c r="F59" s="89"/>
      <c r="G59" s="89"/>
      <c r="H59" s="89"/>
      <c r="I59" s="110"/>
      <c r="J59" s="130" t="s">
        <v>24</v>
      </c>
      <c r="K59" s="93" t="s">
        <v>24</v>
      </c>
      <c r="L59" s="131"/>
      <c r="M59" s="131"/>
    </row>
    <row r="60" spans="1:13" ht="30" customHeight="1">
      <c r="A60" s="94" t="s">
        <v>164</v>
      </c>
      <c r="B60" s="94"/>
      <c r="C60" s="44"/>
      <c r="D60" s="44"/>
      <c r="E60" s="44"/>
      <c r="F60" s="44"/>
      <c r="G60" s="44"/>
      <c r="H60" s="44"/>
      <c r="I60" s="42"/>
      <c r="J60" s="111">
        <v>5</v>
      </c>
      <c r="K60" s="21">
        <f>SUM(K61:K62)</f>
        <v>4</v>
      </c>
      <c r="L60" s="22" t="str">
        <f>IF(K60&gt;=4.5,"5",IF(K60&gt;=3.75,"4",IF(K60&gt;=3,"3",IF(K60&gt;=2.5,"2",IF(K60&lt;=2.49,"1")))))</f>
        <v>4</v>
      </c>
      <c r="M60" s="22" t="str">
        <f>IF(K60&gt;=4.5,"ดีเยี่ยม",IF(K60&gt;=3.75,"ดีมาก",IF(K60&gt;=3,"ดี",IF(K60&gt;=2.5,"พอใช้",IF(K60&lt;=2.59,"ปรับปรุง")))))</f>
        <v>ดีมาก</v>
      </c>
    </row>
    <row r="61" spans="1:13" ht="30" customHeight="1">
      <c r="A61" s="104">
        <v>9.1</v>
      </c>
      <c r="B61" s="25" t="s">
        <v>165</v>
      </c>
      <c r="C61" s="107"/>
      <c r="D61" s="107"/>
      <c r="E61" s="107"/>
      <c r="F61" s="107"/>
      <c r="G61" s="107"/>
      <c r="H61" s="107"/>
      <c r="I61" s="24">
        <v>4</v>
      </c>
      <c r="J61" s="98">
        <v>2.5</v>
      </c>
      <c r="K61" s="100">
        <f t="shared" si="14"/>
        <v>2</v>
      </c>
      <c r="L61" s="100" t="str">
        <f>IF(K61&gt;=3,"5",IF(K61&gt;=2.4,"4",IF(K61&gt;=1.8,"3",IF(K61&gt;=1.2,"2",IF(K61&lt;=1.19,"1")))))</f>
        <v>3</v>
      </c>
      <c r="M61" s="100" t="str">
        <f>IF(K61&gt;=3,"ดีเยี่ยม",IF(K61&gt;=2.4,"ดีมาก",IF(K61&gt;=1.8,"ดี",IF(K61&gt;=1.2,"พอใช้",IF(K61&lt;=1.19,"ปรับปรุง")))))</f>
        <v>ดี</v>
      </c>
    </row>
    <row r="62" spans="1:13" ht="30" customHeight="1">
      <c r="A62" s="104">
        <v>9.2</v>
      </c>
      <c r="B62" s="25" t="s">
        <v>166</v>
      </c>
      <c r="C62" s="107"/>
      <c r="D62" s="107"/>
      <c r="E62" s="107"/>
      <c r="F62" s="107"/>
      <c r="G62" s="107"/>
      <c r="H62" s="107"/>
      <c r="I62" s="24">
        <v>4</v>
      </c>
      <c r="J62" s="98">
        <v>2.5</v>
      </c>
      <c r="K62" s="100">
        <f t="shared" si="14"/>
        <v>2</v>
      </c>
      <c r="L62" s="100" t="str">
        <f>IF(K62&gt;=3,"5",IF(K62&gt;=2.4,"4",IF(K62&gt;=1.8,"3",IF(K62&gt;=1.2,"2",IF(K62&lt;=1.19,"1")))))</f>
        <v>3</v>
      </c>
      <c r="M62" s="100" t="str">
        <f>IF(K62&gt;=3,"ดีเยี่ยม",IF(K62&gt;=2.4,"ดีมาก",IF(K62&gt;=1.8,"ดี",IF(K62&gt;=1.2,"พอใช้",IF(K62&lt;=1.19,"ปรับปรุง")))))</f>
        <v>ดี</v>
      </c>
    </row>
    <row r="63" spans="1:13" ht="30" customHeight="1">
      <c r="A63" s="88" t="s">
        <v>101</v>
      </c>
      <c r="B63" s="88"/>
      <c r="C63" s="112"/>
      <c r="D63" s="112"/>
      <c r="E63" s="112"/>
      <c r="F63" s="112"/>
      <c r="G63" s="112"/>
      <c r="H63" s="112"/>
      <c r="I63" s="110"/>
      <c r="J63" s="91"/>
      <c r="K63" s="93" t="s">
        <v>24</v>
      </c>
      <c r="L63" s="131"/>
      <c r="M63" s="131"/>
    </row>
    <row r="64" spans="1:13" ht="30" customHeight="1">
      <c r="A64" s="94" t="s">
        <v>167</v>
      </c>
      <c r="B64" s="94"/>
      <c r="C64" s="44"/>
      <c r="D64" s="44"/>
      <c r="E64" s="44"/>
      <c r="F64" s="44"/>
      <c r="G64" s="44"/>
      <c r="H64" s="44"/>
      <c r="I64" s="42"/>
      <c r="J64" s="111">
        <v>5</v>
      </c>
      <c r="K64" s="21">
        <f>SUM(K65:K66)</f>
        <v>0</v>
      </c>
      <c r="L64" s="22" t="str">
        <f>IF(K64&gt;=4.5,"5",IF(K64&gt;=3.75,"4",IF(K64&gt;=3,"3",IF(K64&gt;=2.5,"2",IF(K64&lt;=2.49,"1")))))</f>
        <v>1</v>
      </c>
      <c r="M64" s="22" t="str">
        <f>IF(K64&gt;=4.5,"ดีเยี่ยม",IF(K64&gt;=3.75,"ดีมาก",IF(K64&gt;=3,"ดี",IF(K64&gt;=2.5,"พอใช้",IF(K64&lt;=2.59,"ปรับปรุง")))))</f>
        <v>ปรับปรุง</v>
      </c>
    </row>
    <row r="65" spans="1:13" ht="30" customHeight="1">
      <c r="A65" s="104">
        <v>10.1</v>
      </c>
      <c r="B65" s="43" t="s">
        <v>168</v>
      </c>
      <c r="C65" s="107"/>
      <c r="D65" s="107"/>
      <c r="E65" s="107"/>
      <c r="F65" s="107"/>
      <c r="G65" s="107"/>
      <c r="H65" s="107"/>
      <c r="I65" s="24"/>
      <c r="J65" s="98">
        <v>3</v>
      </c>
      <c r="K65" s="100">
        <f t="shared" si="14"/>
        <v>0</v>
      </c>
      <c r="L65" s="100" t="str">
        <f>IF(K65&gt;=3,"5",IF(K65&gt;=2.4,"4",IF(K65&gt;=1.8,"3",IF(K65&gt;=1.2,"2",IF(K65&lt;=1.19,"1")))))</f>
        <v>1</v>
      </c>
      <c r="M65" s="100" t="str">
        <f>IF(K65&gt;=3,"ดีเยี่ยม",IF(K65&gt;=2.4,"ดีมาก",IF(K65&gt;=1.8,"ดี",IF(K65&gt;=1.2,"พอใช้",IF(K65&lt;=1.19,"ปรับปรุง")))))</f>
        <v>ปรับปรุง</v>
      </c>
    </row>
    <row r="66" spans="1:13" ht="30" customHeight="1">
      <c r="A66" s="104">
        <v>10.2</v>
      </c>
      <c r="B66" s="43" t="s">
        <v>169</v>
      </c>
      <c r="C66" s="107"/>
      <c r="D66" s="107"/>
      <c r="E66" s="107"/>
      <c r="F66" s="107"/>
      <c r="G66" s="107"/>
      <c r="H66" s="107"/>
      <c r="I66" s="24"/>
      <c r="J66" s="98">
        <v>2</v>
      </c>
      <c r="K66" s="100">
        <f t="shared" si="14"/>
        <v>0</v>
      </c>
      <c r="L66" s="100" t="str">
        <f>IF(K66&gt;=1.8,"5",IF(K66&gt;=1.5,"4",IF(K66&gt;=1.5,"3",IF(K66&gt;=1.2,"2",IF(K66&lt;=0.99,"1")))))</f>
        <v>1</v>
      </c>
      <c r="M66" s="100" t="str">
        <f>IF(K66&gt;=1.8,"ดีเยี่ยม",IF(K66&gt;=1.5,"ดีมาก",IF(K66&gt;=1.5,"ดี",IF(K66&gt;=1.2,"พอใช้",IF(K66&lt;=0.99,"ปรับปรุง")))))</f>
        <v>ปรับปรุง</v>
      </c>
    </row>
    <row r="67" spans="1:13" ht="30" customHeight="1">
      <c r="A67" s="88" t="s">
        <v>104</v>
      </c>
      <c r="B67" s="88"/>
      <c r="C67" s="89"/>
      <c r="D67" s="89"/>
      <c r="E67" s="89"/>
      <c r="F67" s="89"/>
      <c r="G67" s="89"/>
      <c r="H67" s="89"/>
      <c r="I67" s="110"/>
      <c r="J67" s="91"/>
      <c r="K67" s="93" t="s">
        <v>24</v>
      </c>
      <c r="L67" s="131"/>
      <c r="M67" s="131"/>
    </row>
    <row r="68" spans="1:13" ht="30" customHeight="1">
      <c r="A68" s="94" t="s">
        <v>170</v>
      </c>
      <c r="B68" s="94"/>
      <c r="C68" s="44"/>
      <c r="D68" s="44"/>
      <c r="E68" s="44"/>
      <c r="F68" s="44"/>
      <c r="G68" s="44"/>
      <c r="H68" s="44"/>
      <c r="I68" s="42"/>
      <c r="J68" s="111">
        <v>5</v>
      </c>
      <c r="K68" s="21">
        <f>SUM(K69:K70)</f>
        <v>0</v>
      </c>
      <c r="L68" s="22" t="str">
        <f>IF(K68&gt;=4.5,"5",IF(K68&gt;=3.75,"4",IF(K68&gt;=3,"3",IF(K68&gt;=2.5,"2",IF(K68&lt;=2.49,"1")))))</f>
        <v>1</v>
      </c>
      <c r="M68" s="22" t="str">
        <f>IF(K68&gt;=4.5,"ดีเยี่ยม",IF(K68&gt;=3.75,"ดีมาก",IF(K68&gt;=3,"ดี",IF(K68&gt;=2.5,"พอใช้",IF(K68&lt;=2.59,"ปรับปรุง")))))</f>
        <v>ปรับปรุง</v>
      </c>
    </row>
    <row r="69" spans="1:13" ht="30" customHeight="1">
      <c r="A69" s="104">
        <v>11.1</v>
      </c>
      <c r="B69" s="43" t="s">
        <v>171</v>
      </c>
      <c r="C69" s="107"/>
      <c r="D69" s="107"/>
      <c r="E69" s="107"/>
      <c r="F69" s="107"/>
      <c r="G69" s="107"/>
      <c r="H69" s="107"/>
      <c r="I69" s="24"/>
      <c r="J69" s="98">
        <v>3</v>
      </c>
      <c r="K69" s="100">
        <f t="shared" si="14"/>
        <v>0</v>
      </c>
      <c r="L69" s="100" t="str">
        <f>IF(K69&gt;=3,"5",IF(K69&gt;=2.4,"4",IF(K69&gt;=1.8,"3",IF(K69&gt;=1.2,"2",IF(K69&lt;=1.19,"1")))))</f>
        <v>1</v>
      </c>
      <c r="M69" s="100" t="str">
        <f>IF(K69&gt;=3,"ดีเยี่ยม",IF(K69&gt;=2.4,"ดีมาก",IF(K69&gt;=1.8,"ดี",IF(K69&gt;=1.2,"พอใช้",IF(K69&lt;=1.19,"ปรับปรุง")))))</f>
        <v>ปรับปรุง</v>
      </c>
    </row>
    <row r="70" spans="1:13" ht="30" customHeight="1">
      <c r="A70" s="104">
        <v>11.2</v>
      </c>
      <c r="B70" s="43" t="s">
        <v>169</v>
      </c>
      <c r="C70" s="107"/>
      <c r="D70" s="107"/>
      <c r="E70" s="107"/>
      <c r="F70" s="107"/>
      <c r="G70" s="107"/>
      <c r="H70" s="107"/>
      <c r="I70" s="24"/>
      <c r="J70" s="98">
        <v>2</v>
      </c>
      <c r="K70" s="100">
        <f t="shared" si="14"/>
        <v>0</v>
      </c>
      <c r="L70" s="100" t="str">
        <f>IF(K70&gt;=1.8,"5",IF(K70&gt;=1.5,"4",IF(K70&gt;=1.5,"3",IF(K70&gt;=1.2,"2",IF(K70&lt;=0.99,"1")))))</f>
        <v>1</v>
      </c>
      <c r="M70" s="100" t="str">
        <f>IF(K70&gt;=1.8,"ดีเยี่ยม",IF(K70&gt;=1.5,"ดีมาก",IF(K70&gt;=1.5,"ดี",IF(K70&gt;=1.2,"พอใช้",IF(K70&lt;=0.99,"ปรับปรุง")))))</f>
        <v>ปรับปรุง</v>
      </c>
    </row>
    <row r="71" spans="2:13" s="1" customFormat="1" ht="30" customHeight="1">
      <c r="B71" s="113" t="s">
        <v>172</v>
      </c>
      <c r="C71" s="113"/>
      <c r="D71" s="113"/>
      <c r="E71" s="113"/>
      <c r="F71" s="113"/>
      <c r="G71" s="113"/>
      <c r="H71" s="113"/>
      <c r="I71" s="113"/>
      <c r="J71" s="113"/>
      <c r="K71" s="114" t="e">
        <f>SUM(K68,K64,K60,K52,K46,K38,K27,K20,K15,K10,K5)</f>
        <v>#DIV/0!</v>
      </c>
      <c r="L71" s="115" t="e">
        <f>IF(K71&gt;=90,"5",IF(K71&gt;=75,"4",IF(K71&gt;=60,"3",IF(K71&gt;=50,"2",IF(K71&lt;=49.99,"1")))))</f>
        <v>#DIV/0!</v>
      </c>
      <c r="M71" s="115" t="e">
        <f>IF(K71&gt;=90,"ดีเยี่ยม",IF(K71&gt;=75,"ดีมาก",IF(K71&gt;=60,"ดี",IF(K71&gt;=50,"พอใช้",IF(K71&lt;=49.99,"ปรับปรุง")))))</f>
        <v>#DIV/0!</v>
      </c>
    </row>
    <row r="72" spans="1:11" s="119" customFormat="1" ht="30" customHeight="1">
      <c r="A72" s="122"/>
      <c r="B72" s="123"/>
      <c r="C72" s="123"/>
      <c r="D72" s="123"/>
      <c r="E72" s="123"/>
      <c r="F72" s="123"/>
      <c r="G72" s="123"/>
      <c r="H72" s="123"/>
      <c r="I72" s="123"/>
      <c r="J72" s="124"/>
      <c r="K72" s="118"/>
    </row>
    <row r="73" spans="1:11" s="126" customFormat="1" ht="30" customHeight="1">
      <c r="A73" s="125"/>
      <c r="J73" s="127"/>
      <c r="K73" s="128"/>
    </row>
    <row r="74" spans="1:11" s="126" customFormat="1" ht="30" customHeight="1">
      <c r="A74" s="125"/>
      <c r="J74" s="127"/>
      <c r="K74" s="128"/>
    </row>
    <row r="75" spans="1:11" s="126" customFormat="1" ht="30" customHeight="1">
      <c r="A75" s="125"/>
      <c r="J75" s="127"/>
      <c r="K75" s="128"/>
    </row>
    <row r="76" spans="1:11" s="126" customFormat="1" ht="30" customHeight="1">
      <c r="A76" s="125"/>
      <c r="J76" s="127"/>
      <c r="K76" s="128"/>
    </row>
    <row r="77" spans="1:11" s="126" customFormat="1" ht="30" customHeight="1">
      <c r="A77" s="125"/>
      <c r="J77" s="127"/>
      <c r="K77" s="128"/>
    </row>
    <row r="78" spans="1:11" s="126" customFormat="1" ht="30" customHeight="1">
      <c r="A78" s="125"/>
      <c r="J78" s="127"/>
      <c r="K78" s="128"/>
    </row>
    <row r="79" spans="1:11" s="126" customFormat="1" ht="30" customHeight="1">
      <c r="A79" s="125"/>
      <c r="J79" s="127"/>
      <c r="K79" s="128"/>
    </row>
    <row r="80" spans="1:11" s="126" customFormat="1" ht="30" customHeight="1">
      <c r="A80" s="125"/>
      <c r="J80" s="127"/>
      <c r="K80" s="128"/>
    </row>
    <row r="81" spans="1:11" s="126" customFormat="1" ht="30" customHeight="1">
      <c r="A81" s="125"/>
      <c r="J81" s="127"/>
      <c r="K81" s="128"/>
    </row>
    <row r="82" spans="1:11" s="126" customFormat="1" ht="30" customHeight="1">
      <c r="A82" s="125"/>
      <c r="J82" s="127"/>
      <c r="K82" s="128"/>
    </row>
    <row r="83" spans="1:11" s="126" customFormat="1" ht="30" customHeight="1">
      <c r="A83" s="125"/>
      <c r="J83" s="127"/>
      <c r="K83" s="128"/>
    </row>
    <row r="84" spans="1:11" s="126" customFormat="1" ht="30" customHeight="1">
      <c r="A84" s="125"/>
      <c r="J84" s="127"/>
      <c r="K84" s="128"/>
    </row>
    <row r="85" spans="1:11" s="126" customFormat="1" ht="30" customHeight="1">
      <c r="A85" s="125"/>
      <c r="J85" s="127"/>
      <c r="K85" s="128"/>
    </row>
    <row r="86" spans="1:11" s="126" customFormat="1" ht="30" customHeight="1">
      <c r="A86" s="125"/>
      <c r="J86" s="127"/>
      <c r="K86" s="128"/>
    </row>
    <row r="87" spans="1:11" s="126" customFormat="1" ht="30" customHeight="1">
      <c r="A87" s="125"/>
      <c r="J87" s="127"/>
      <c r="K87" s="128"/>
    </row>
    <row r="88" spans="1:11" s="126" customFormat="1" ht="30" customHeight="1">
      <c r="A88" s="125"/>
      <c r="J88" s="127"/>
      <c r="K88" s="128"/>
    </row>
    <row r="89" spans="1:11" s="126" customFormat="1" ht="30" customHeight="1">
      <c r="A89" s="125"/>
      <c r="J89" s="127"/>
      <c r="K89" s="128"/>
    </row>
    <row r="90" spans="1:11" s="126" customFormat="1" ht="30" customHeight="1">
      <c r="A90" s="125"/>
      <c r="J90" s="127"/>
      <c r="K90" s="128"/>
    </row>
    <row r="91" spans="1:11" s="126" customFormat="1" ht="30" customHeight="1">
      <c r="A91" s="125"/>
      <c r="J91" s="127"/>
      <c r="K91" s="128"/>
    </row>
    <row r="92" spans="1:11" s="126" customFormat="1" ht="30" customHeight="1">
      <c r="A92" s="125"/>
      <c r="J92" s="127"/>
      <c r="K92" s="128"/>
    </row>
    <row r="93" spans="1:11" s="126" customFormat="1" ht="30" customHeight="1">
      <c r="A93" s="125"/>
      <c r="J93" s="127"/>
      <c r="K93" s="128"/>
    </row>
    <row r="94" spans="1:11" s="126" customFormat="1" ht="30" customHeight="1">
      <c r="A94" s="125"/>
      <c r="J94" s="127"/>
      <c r="K94" s="128"/>
    </row>
    <row r="95" spans="1:11" s="126" customFormat="1" ht="30" customHeight="1">
      <c r="A95" s="125"/>
      <c r="J95" s="127"/>
      <c r="K95" s="128"/>
    </row>
    <row r="96" spans="1:11" s="126" customFormat="1" ht="30" customHeight="1">
      <c r="A96" s="125"/>
      <c r="J96" s="127"/>
      <c r="K96" s="128"/>
    </row>
    <row r="97" spans="1:11" s="126" customFormat="1" ht="30" customHeight="1">
      <c r="A97" s="125"/>
      <c r="J97" s="127"/>
      <c r="K97" s="128"/>
    </row>
    <row r="98" spans="1:11" s="126" customFormat="1" ht="30" customHeight="1">
      <c r="A98" s="125"/>
      <c r="J98" s="127"/>
      <c r="K98" s="128"/>
    </row>
    <row r="99" spans="1:11" s="126" customFormat="1" ht="30" customHeight="1">
      <c r="A99" s="125"/>
      <c r="J99" s="127"/>
      <c r="K99" s="128"/>
    </row>
    <row r="100" spans="1:11" s="126" customFormat="1" ht="30" customHeight="1">
      <c r="A100" s="125"/>
      <c r="J100" s="127"/>
      <c r="K100" s="128"/>
    </row>
    <row r="101" spans="1:11" s="126" customFormat="1" ht="30" customHeight="1">
      <c r="A101" s="125"/>
      <c r="J101" s="127"/>
      <c r="K101" s="128"/>
    </row>
    <row r="102" spans="1:11" s="126" customFormat="1" ht="30" customHeight="1">
      <c r="A102" s="125"/>
      <c r="J102" s="127"/>
      <c r="K102" s="128"/>
    </row>
    <row r="103" spans="1:11" s="126" customFormat="1" ht="30" customHeight="1">
      <c r="A103" s="125"/>
      <c r="J103" s="127"/>
      <c r="K103" s="128"/>
    </row>
    <row r="104" spans="1:11" s="126" customFormat="1" ht="30" customHeight="1">
      <c r="A104" s="125"/>
      <c r="J104" s="127"/>
      <c r="K104" s="128"/>
    </row>
    <row r="105" spans="1:11" s="126" customFormat="1" ht="30" customHeight="1">
      <c r="A105" s="125"/>
      <c r="J105" s="127"/>
      <c r="K105" s="128"/>
    </row>
    <row r="106" spans="1:11" s="126" customFormat="1" ht="30" customHeight="1">
      <c r="A106" s="125"/>
      <c r="J106" s="127"/>
      <c r="K106" s="128"/>
    </row>
    <row r="107" spans="1:11" s="126" customFormat="1" ht="30" customHeight="1">
      <c r="A107" s="125"/>
      <c r="J107" s="127"/>
      <c r="K107" s="128"/>
    </row>
    <row r="108" spans="1:11" s="126" customFormat="1" ht="30" customHeight="1">
      <c r="A108" s="125"/>
      <c r="J108" s="127"/>
      <c r="K108" s="128"/>
    </row>
    <row r="109" spans="1:11" s="126" customFormat="1" ht="30" customHeight="1">
      <c r="A109" s="125"/>
      <c r="J109" s="127"/>
      <c r="K109" s="128"/>
    </row>
    <row r="110" spans="1:11" s="126" customFormat="1" ht="30" customHeight="1">
      <c r="A110" s="125"/>
      <c r="J110" s="127"/>
      <c r="K110" s="128"/>
    </row>
    <row r="111" spans="1:11" s="126" customFormat="1" ht="30" customHeight="1">
      <c r="A111" s="125"/>
      <c r="J111" s="127"/>
      <c r="K111" s="128"/>
    </row>
    <row r="112" spans="1:11" s="126" customFormat="1" ht="30" customHeight="1">
      <c r="A112" s="125"/>
      <c r="J112" s="127"/>
      <c r="K112" s="128"/>
    </row>
    <row r="113" spans="1:11" s="126" customFormat="1" ht="30" customHeight="1">
      <c r="A113" s="125"/>
      <c r="J113" s="127"/>
      <c r="K113" s="128"/>
    </row>
    <row r="114" spans="1:11" s="126" customFormat="1" ht="30" customHeight="1">
      <c r="A114" s="125"/>
      <c r="J114" s="127"/>
      <c r="K114" s="128"/>
    </row>
    <row r="115" spans="1:11" s="126" customFormat="1" ht="30" customHeight="1">
      <c r="A115" s="125"/>
      <c r="J115" s="127"/>
      <c r="K115" s="128"/>
    </row>
    <row r="116" spans="1:11" s="126" customFormat="1" ht="30" customHeight="1">
      <c r="A116" s="125"/>
      <c r="J116" s="127"/>
      <c r="K116" s="128"/>
    </row>
    <row r="117" spans="1:11" s="126" customFormat="1" ht="30" customHeight="1">
      <c r="A117" s="125"/>
      <c r="J117" s="127"/>
      <c r="K117" s="128"/>
    </row>
    <row r="118" spans="1:11" s="126" customFormat="1" ht="30" customHeight="1">
      <c r="A118" s="125"/>
      <c r="J118" s="127"/>
      <c r="K118" s="128"/>
    </row>
    <row r="119" spans="1:11" s="126" customFormat="1" ht="30" customHeight="1">
      <c r="A119" s="125"/>
      <c r="J119" s="127"/>
      <c r="K119" s="128"/>
    </row>
    <row r="120" spans="1:11" s="126" customFormat="1" ht="30" customHeight="1">
      <c r="A120" s="125"/>
      <c r="J120" s="127"/>
      <c r="K120" s="128"/>
    </row>
    <row r="121" spans="1:11" s="126" customFormat="1" ht="30" customHeight="1">
      <c r="A121" s="125"/>
      <c r="J121" s="127"/>
      <c r="K121" s="128"/>
    </row>
    <row r="122" spans="1:11" s="126" customFormat="1" ht="30" customHeight="1">
      <c r="A122" s="125"/>
      <c r="J122" s="127"/>
      <c r="K122" s="128"/>
    </row>
    <row r="123" spans="1:11" s="126" customFormat="1" ht="30" customHeight="1">
      <c r="A123" s="125"/>
      <c r="J123" s="127"/>
      <c r="K123" s="128"/>
    </row>
    <row r="124" spans="1:11" s="126" customFormat="1" ht="30" customHeight="1">
      <c r="A124" s="125"/>
      <c r="J124" s="127"/>
      <c r="K124" s="128"/>
    </row>
    <row r="125" spans="1:11" s="126" customFormat="1" ht="30" customHeight="1">
      <c r="A125" s="125"/>
      <c r="J125" s="127"/>
      <c r="K125" s="128"/>
    </row>
    <row r="126" spans="1:11" s="126" customFormat="1" ht="30" customHeight="1">
      <c r="A126" s="125"/>
      <c r="J126" s="127"/>
      <c r="K126" s="128"/>
    </row>
    <row r="127" spans="1:11" s="126" customFormat="1" ht="30" customHeight="1">
      <c r="A127" s="125"/>
      <c r="J127" s="127"/>
      <c r="K127" s="128"/>
    </row>
    <row r="128" spans="1:11" s="126" customFormat="1" ht="30" customHeight="1">
      <c r="A128" s="125"/>
      <c r="J128" s="127"/>
      <c r="K128" s="128"/>
    </row>
    <row r="129" spans="1:11" s="126" customFormat="1" ht="30" customHeight="1">
      <c r="A129" s="125"/>
      <c r="J129" s="127"/>
      <c r="K129" s="128"/>
    </row>
    <row r="130" spans="1:11" s="126" customFormat="1" ht="30" customHeight="1">
      <c r="A130" s="125"/>
      <c r="J130" s="127"/>
      <c r="K130" s="128"/>
    </row>
    <row r="131" spans="1:11" s="126" customFormat="1" ht="30" customHeight="1">
      <c r="A131" s="125"/>
      <c r="J131" s="127"/>
      <c r="K131" s="128"/>
    </row>
    <row r="132" spans="1:11" s="126" customFormat="1" ht="30" customHeight="1">
      <c r="A132" s="125"/>
      <c r="J132" s="127"/>
      <c r="K132" s="128"/>
    </row>
    <row r="133" spans="1:11" s="126" customFormat="1" ht="30" customHeight="1">
      <c r="A133" s="125"/>
      <c r="J133" s="127"/>
      <c r="K133" s="128"/>
    </row>
    <row r="134" spans="1:11" s="126" customFormat="1" ht="30" customHeight="1">
      <c r="A134" s="125"/>
      <c r="J134" s="127"/>
      <c r="K134" s="128"/>
    </row>
    <row r="135" spans="1:11" s="126" customFormat="1" ht="30" customHeight="1">
      <c r="A135" s="125"/>
      <c r="J135" s="127"/>
      <c r="K135" s="128"/>
    </row>
    <row r="136" spans="1:11" s="126" customFormat="1" ht="30" customHeight="1">
      <c r="A136" s="125"/>
      <c r="J136" s="127"/>
      <c r="K136" s="128"/>
    </row>
    <row r="137" spans="1:11" s="126" customFormat="1" ht="30" customHeight="1">
      <c r="A137" s="125"/>
      <c r="J137" s="127"/>
      <c r="K137" s="128"/>
    </row>
    <row r="138" spans="1:11" s="126" customFormat="1" ht="30" customHeight="1">
      <c r="A138" s="125"/>
      <c r="J138" s="127"/>
      <c r="K138" s="128"/>
    </row>
    <row r="139" spans="1:11" s="126" customFormat="1" ht="30" customHeight="1">
      <c r="A139" s="125"/>
      <c r="J139" s="127"/>
      <c r="K139" s="128"/>
    </row>
    <row r="140" spans="1:11" s="126" customFormat="1" ht="30" customHeight="1">
      <c r="A140" s="125"/>
      <c r="J140" s="127"/>
      <c r="K140" s="128"/>
    </row>
    <row r="141" spans="1:11" s="126" customFormat="1" ht="30" customHeight="1">
      <c r="A141" s="125"/>
      <c r="J141" s="127"/>
      <c r="K141" s="128"/>
    </row>
    <row r="142" spans="1:11" s="126" customFormat="1" ht="30" customHeight="1">
      <c r="A142" s="125"/>
      <c r="J142" s="127"/>
      <c r="K142" s="128"/>
    </row>
    <row r="143" spans="1:11" s="126" customFormat="1" ht="30" customHeight="1">
      <c r="A143" s="125"/>
      <c r="J143" s="127"/>
      <c r="K143" s="128"/>
    </row>
    <row r="144" spans="1:11" s="126" customFormat="1" ht="30" customHeight="1">
      <c r="A144" s="125"/>
      <c r="J144" s="127"/>
      <c r="K144" s="128"/>
    </row>
    <row r="145" spans="1:11" s="126" customFormat="1" ht="30" customHeight="1">
      <c r="A145" s="125"/>
      <c r="J145" s="127"/>
      <c r="K145" s="128"/>
    </row>
    <row r="146" spans="1:11" s="126" customFormat="1" ht="30" customHeight="1">
      <c r="A146" s="125"/>
      <c r="J146" s="127"/>
      <c r="K146" s="128"/>
    </row>
    <row r="147" spans="1:11" s="126" customFormat="1" ht="30" customHeight="1">
      <c r="A147" s="125"/>
      <c r="J147" s="127"/>
      <c r="K147" s="128"/>
    </row>
    <row r="148" spans="1:11" s="126" customFormat="1" ht="30" customHeight="1">
      <c r="A148" s="125"/>
      <c r="J148" s="127"/>
      <c r="K148" s="128"/>
    </row>
    <row r="149" spans="1:11" s="126" customFormat="1" ht="30" customHeight="1">
      <c r="A149" s="125"/>
      <c r="J149" s="127"/>
      <c r="K149" s="128"/>
    </row>
    <row r="150" spans="1:11" s="126" customFormat="1" ht="30" customHeight="1">
      <c r="A150" s="125"/>
      <c r="J150" s="127"/>
      <c r="K150" s="128"/>
    </row>
    <row r="151" spans="1:11" s="126" customFormat="1" ht="30" customHeight="1">
      <c r="A151" s="125"/>
      <c r="J151" s="127"/>
      <c r="K151" s="128"/>
    </row>
    <row r="152" spans="1:11" s="126" customFormat="1" ht="30" customHeight="1">
      <c r="A152" s="125"/>
      <c r="J152" s="127"/>
      <c r="K152" s="128"/>
    </row>
    <row r="153" spans="1:11" s="126" customFormat="1" ht="30" customHeight="1">
      <c r="A153" s="125"/>
      <c r="J153" s="127"/>
      <c r="K153" s="128"/>
    </row>
    <row r="154" spans="1:11" s="126" customFormat="1" ht="30" customHeight="1">
      <c r="A154" s="125"/>
      <c r="J154" s="127"/>
      <c r="K154" s="128"/>
    </row>
    <row r="155" spans="1:11" s="126" customFormat="1" ht="30" customHeight="1">
      <c r="A155" s="125"/>
      <c r="J155" s="127"/>
      <c r="K155" s="128"/>
    </row>
    <row r="156" spans="1:11" s="126" customFormat="1" ht="30" customHeight="1">
      <c r="A156" s="125"/>
      <c r="J156" s="127"/>
      <c r="K156" s="128"/>
    </row>
    <row r="157" spans="1:11" s="126" customFormat="1" ht="30" customHeight="1">
      <c r="A157" s="125"/>
      <c r="J157" s="127"/>
      <c r="K157" s="128"/>
    </row>
    <row r="158" spans="1:11" s="126" customFormat="1" ht="30" customHeight="1">
      <c r="A158" s="125"/>
      <c r="J158" s="127"/>
      <c r="K158" s="128"/>
    </row>
    <row r="159" spans="1:11" s="126" customFormat="1" ht="30" customHeight="1">
      <c r="A159" s="125"/>
      <c r="J159" s="127"/>
      <c r="K159" s="128"/>
    </row>
    <row r="160" spans="1:11" s="126" customFormat="1" ht="30" customHeight="1">
      <c r="A160" s="125"/>
      <c r="J160" s="127"/>
      <c r="K160" s="128"/>
    </row>
    <row r="161" spans="1:11" s="126" customFormat="1" ht="30" customHeight="1">
      <c r="A161" s="125"/>
      <c r="J161" s="127"/>
      <c r="K161" s="128"/>
    </row>
    <row r="162" spans="1:11" s="126" customFormat="1" ht="30" customHeight="1">
      <c r="A162" s="125"/>
      <c r="J162" s="127"/>
      <c r="K162" s="128"/>
    </row>
    <row r="163" spans="1:11" s="126" customFormat="1" ht="30" customHeight="1">
      <c r="A163" s="125"/>
      <c r="J163" s="127"/>
      <c r="K163" s="128"/>
    </row>
    <row r="164" spans="1:11" s="126" customFormat="1" ht="30" customHeight="1">
      <c r="A164" s="125"/>
      <c r="J164" s="127"/>
      <c r="K164" s="128"/>
    </row>
    <row r="165" spans="1:11" s="126" customFormat="1" ht="30" customHeight="1">
      <c r="A165" s="125"/>
      <c r="J165" s="127"/>
      <c r="K165" s="128"/>
    </row>
    <row r="166" spans="1:11" s="126" customFormat="1" ht="30" customHeight="1">
      <c r="A166" s="125"/>
      <c r="J166" s="127"/>
      <c r="K166" s="128"/>
    </row>
    <row r="167" spans="1:11" s="126" customFormat="1" ht="30" customHeight="1">
      <c r="A167" s="125"/>
      <c r="J167" s="127"/>
      <c r="K167" s="128"/>
    </row>
    <row r="168" spans="1:11" s="126" customFormat="1" ht="30" customHeight="1">
      <c r="A168" s="125"/>
      <c r="J168" s="127"/>
      <c r="K168" s="128"/>
    </row>
    <row r="169" spans="1:11" s="126" customFormat="1" ht="30" customHeight="1">
      <c r="A169" s="125"/>
      <c r="J169" s="127"/>
      <c r="K169" s="128"/>
    </row>
    <row r="170" spans="1:11" s="126" customFormat="1" ht="30" customHeight="1">
      <c r="A170" s="125"/>
      <c r="J170" s="127"/>
      <c r="K170" s="128"/>
    </row>
    <row r="171" spans="1:11" s="126" customFormat="1" ht="30" customHeight="1">
      <c r="A171" s="125"/>
      <c r="J171" s="127"/>
      <c r="K171" s="128"/>
    </row>
    <row r="172" spans="1:11" s="126" customFormat="1" ht="30" customHeight="1">
      <c r="A172" s="125"/>
      <c r="J172" s="127"/>
      <c r="K172" s="128"/>
    </row>
    <row r="173" spans="1:11" s="126" customFormat="1" ht="30" customHeight="1">
      <c r="A173" s="125"/>
      <c r="J173" s="127"/>
      <c r="K173" s="128"/>
    </row>
    <row r="174" spans="1:11" s="126" customFormat="1" ht="30" customHeight="1">
      <c r="A174" s="125"/>
      <c r="J174" s="127"/>
      <c r="K174" s="128"/>
    </row>
    <row r="175" spans="1:11" s="126" customFormat="1" ht="30" customHeight="1">
      <c r="A175" s="125"/>
      <c r="J175" s="127"/>
      <c r="K175" s="128"/>
    </row>
    <row r="176" spans="1:11" s="126" customFormat="1" ht="30" customHeight="1">
      <c r="A176" s="125"/>
      <c r="J176" s="127"/>
      <c r="K176" s="128"/>
    </row>
    <row r="177" spans="1:11" s="126" customFormat="1" ht="30" customHeight="1">
      <c r="A177" s="125"/>
      <c r="J177" s="127"/>
      <c r="K177" s="128"/>
    </row>
    <row r="178" spans="1:11" s="126" customFormat="1" ht="30" customHeight="1">
      <c r="A178" s="125"/>
      <c r="J178" s="127"/>
      <c r="K178" s="128"/>
    </row>
    <row r="179" spans="1:11" s="126" customFormat="1" ht="30" customHeight="1">
      <c r="A179" s="125"/>
      <c r="J179" s="127"/>
      <c r="K179" s="128"/>
    </row>
    <row r="180" spans="1:11" s="126" customFormat="1" ht="30" customHeight="1">
      <c r="A180" s="125"/>
      <c r="J180" s="127"/>
      <c r="K180" s="128"/>
    </row>
    <row r="181" spans="1:11" s="126" customFormat="1" ht="30" customHeight="1">
      <c r="A181" s="125"/>
      <c r="J181" s="127"/>
      <c r="K181" s="128"/>
    </row>
    <row r="182" spans="1:11" s="126" customFormat="1" ht="30" customHeight="1">
      <c r="A182" s="125"/>
      <c r="J182" s="127"/>
      <c r="K182" s="128"/>
    </row>
    <row r="183" spans="1:11" s="126" customFormat="1" ht="30" customHeight="1">
      <c r="A183" s="125"/>
      <c r="J183" s="127"/>
      <c r="K183" s="128"/>
    </row>
    <row r="184" spans="1:11" s="126" customFormat="1" ht="30" customHeight="1">
      <c r="A184" s="125"/>
      <c r="J184" s="127"/>
      <c r="K184" s="128"/>
    </row>
    <row r="185" spans="1:11" s="126" customFormat="1" ht="30" customHeight="1">
      <c r="A185" s="125"/>
      <c r="J185" s="127"/>
      <c r="K185" s="128"/>
    </row>
    <row r="186" spans="1:11" s="126" customFormat="1" ht="30" customHeight="1">
      <c r="A186" s="125"/>
      <c r="J186" s="127"/>
      <c r="K186" s="128"/>
    </row>
    <row r="187" spans="1:11" s="126" customFormat="1" ht="30" customHeight="1">
      <c r="A187" s="125"/>
      <c r="J187" s="127"/>
      <c r="K187" s="128"/>
    </row>
    <row r="188" spans="1:11" s="126" customFormat="1" ht="30" customHeight="1">
      <c r="A188" s="125"/>
      <c r="J188" s="127"/>
      <c r="K188" s="128"/>
    </row>
    <row r="189" spans="1:11" s="126" customFormat="1" ht="30" customHeight="1">
      <c r="A189" s="125"/>
      <c r="J189" s="127"/>
      <c r="K189" s="128"/>
    </row>
    <row r="190" spans="1:11" s="126" customFormat="1" ht="30" customHeight="1">
      <c r="A190" s="125"/>
      <c r="J190" s="127"/>
      <c r="K190" s="128"/>
    </row>
    <row r="191" spans="1:11" s="126" customFormat="1" ht="30" customHeight="1">
      <c r="A191" s="125"/>
      <c r="J191" s="127"/>
      <c r="K191" s="128"/>
    </row>
    <row r="192" spans="1:11" s="126" customFormat="1" ht="30" customHeight="1">
      <c r="A192" s="125"/>
      <c r="J192" s="127"/>
      <c r="K192" s="128"/>
    </row>
    <row r="193" spans="1:11" s="126" customFormat="1" ht="30" customHeight="1">
      <c r="A193" s="125"/>
      <c r="J193" s="127"/>
      <c r="K193" s="128"/>
    </row>
    <row r="194" spans="1:11" s="126" customFormat="1" ht="30" customHeight="1">
      <c r="A194" s="125"/>
      <c r="J194" s="127"/>
      <c r="K194" s="128"/>
    </row>
    <row r="195" spans="1:11" s="126" customFormat="1" ht="30" customHeight="1">
      <c r="A195" s="125"/>
      <c r="J195" s="127"/>
      <c r="K195" s="128"/>
    </row>
    <row r="196" spans="1:11" s="126" customFormat="1" ht="30" customHeight="1">
      <c r="A196" s="125"/>
      <c r="J196" s="127"/>
      <c r="K196" s="128"/>
    </row>
    <row r="197" spans="1:11" s="126" customFormat="1" ht="30" customHeight="1">
      <c r="A197" s="125"/>
      <c r="J197" s="127"/>
      <c r="K197" s="128"/>
    </row>
    <row r="198" spans="1:11" s="126" customFormat="1" ht="30" customHeight="1">
      <c r="A198" s="125"/>
      <c r="J198" s="127"/>
      <c r="K198" s="128"/>
    </row>
    <row r="199" spans="1:11" s="126" customFormat="1" ht="30" customHeight="1">
      <c r="A199" s="125"/>
      <c r="J199" s="127"/>
      <c r="K199" s="128"/>
    </row>
    <row r="200" spans="1:11" s="126" customFormat="1" ht="30" customHeight="1">
      <c r="A200" s="125"/>
      <c r="J200" s="127"/>
      <c r="K200" s="128"/>
    </row>
    <row r="201" spans="1:11" s="126" customFormat="1" ht="30" customHeight="1">
      <c r="A201" s="125"/>
      <c r="J201" s="127"/>
      <c r="K201" s="128"/>
    </row>
    <row r="202" spans="1:11" s="126" customFormat="1" ht="30" customHeight="1">
      <c r="A202" s="125"/>
      <c r="J202" s="127"/>
      <c r="K202" s="128"/>
    </row>
    <row r="203" spans="1:11" s="126" customFormat="1" ht="30" customHeight="1">
      <c r="A203" s="125"/>
      <c r="J203" s="127"/>
      <c r="K203" s="128"/>
    </row>
    <row r="204" spans="1:11" s="126" customFormat="1" ht="30" customHeight="1">
      <c r="A204" s="125"/>
      <c r="J204" s="127"/>
      <c r="K204" s="128"/>
    </row>
    <row r="205" spans="1:11" s="126" customFormat="1" ht="30" customHeight="1">
      <c r="A205" s="125"/>
      <c r="J205" s="127"/>
      <c r="K205" s="128"/>
    </row>
    <row r="206" spans="1:11" s="126" customFormat="1" ht="30" customHeight="1">
      <c r="A206" s="125"/>
      <c r="J206" s="127"/>
      <c r="K206" s="128"/>
    </row>
    <row r="207" spans="1:11" s="126" customFormat="1" ht="30" customHeight="1">
      <c r="A207" s="125"/>
      <c r="J207" s="127"/>
      <c r="K207" s="128"/>
    </row>
    <row r="208" spans="1:11" s="126" customFormat="1" ht="30" customHeight="1">
      <c r="A208" s="125"/>
      <c r="J208" s="127"/>
      <c r="K208" s="128"/>
    </row>
    <row r="209" spans="1:11" s="126" customFormat="1" ht="30" customHeight="1">
      <c r="A209" s="125"/>
      <c r="J209" s="127"/>
      <c r="K209" s="128"/>
    </row>
    <row r="210" spans="1:11" s="126" customFormat="1" ht="30" customHeight="1">
      <c r="A210" s="125"/>
      <c r="J210" s="127"/>
      <c r="K210" s="128"/>
    </row>
    <row r="211" spans="1:11" s="126" customFormat="1" ht="30" customHeight="1">
      <c r="A211" s="125"/>
      <c r="J211" s="127"/>
      <c r="K211" s="128"/>
    </row>
    <row r="212" spans="1:11" s="126" customFormat="1" ht="30" customHeight="1">
      <c r="A212" s="125"/>
      <c r="J212" s="127"/>
      <c r="K212" s="128"/>
    </row>
    <row r="213" spans="1:11" s="126" customFormat="1" ht="30" customHeight="1">
      <c r="A213" s="125"/>
      <c r="J213" s="127"/>
      <c r="K213" s="128"/>
    </row>
    <row r="214" spans="1:11" s="126" customFormat="1" ht="30" customHeight="1">
      <c r="A214" s="125"/>
      <c r="J214" s="127"/>
      <c r="K214" s="128"/>
    </row>
    <row r="215" spans="1:11" s="126" customFormat="1" ht="30" customHeight="1">
      <c r="A215" s="125"/>
      <c r="J215" s="127"/>
      <c r="K215" s="128"/>
    </row>
    <row r="216" spans="1:11" s="126" customFormat="1" ht="30" customHeight="1">
      <c r="A216" s="125"/>
      <c r="J216" s="127"/>
      <c r="K216" s="128"/>
    </row>
    <row r="217" spans="1:11" s="126" customFormat="1" ht="30" customHeight="1">
      <c r="A217" s="125"/>
      <c r="J217" s="127"/>
      <c r="K217" s="128"/>
    </row>
    <row r="218" spans="1:11" s="126" customFormat="1" ht="30" customHeight="1">
      <c r="A218" s="125"/>
      <c r="J218" s="127"/>
      <c r="K218" s="128"/>
    </row>
    <row r="219" spans="1:11" s="126" customFormat="1" ht="30" customHeight="1">
      <c r="A219" s="125"/>
      <c r="J219" s="127"/>
      <c r="K219" s="128"/>
    </row>
    <row r="220" spans="1:11" s="126" customFormat="1" ht="30" customHeight="1">
      <c r="A220" s="125"/>
      <c r="J220" s="127"/>
      <c r="K220" s="128"/>
    </row>
    <row r="221" spans="1:11" s="126" customFormat="1" ht="30" customHeight="1">
      <c r="A221" s="125"/>
      <c r="J221" s="127"/>
      <c r="K221" s="128"/>
    </row>
    <row r="222" spans="1:11" s="126" customFormat="1" ht="30" customHeight="1">
      <c r="A222" s="125"/>
      <c r="J222" s="127"/>
      <c r="K222" s="128"/>
    </row>
    <row r="223" spans="1:11" s="126" customFormat="1" ht="30" customHeight="1">
      <c r="A223" s="125"/>
      <c r="J223" s="127"/>
      <c r="K223" s="128"/>
    </row>
    <row r="224" spans="1:11" s="126" customFormat="1" ht="30" customHeight="1">
      <c r="A224" s="125"/>
      <c r="J224" s="127"/>
      <c r="K224" s="128"/>
    </row>
    <row r="225" spans="1:11" s="126" customFormat="1" ht="30" customHeight="1">
      <c r="A225" s="125"/>
      <c r="J225" s="127"/>
      <c r="K225" s="128"/>
    </row>
    <row r="226" spans="1:11" s="126" customFormat="1" ht="30" customHeight="1">
      <c r="A226" s="125"/>
      <c r="J226" s="127"/>
      <c r="K226" s="128"/>
    </row>
    <row r="227" spans="1:11" s="126" customFormat="1" ht="30" customHeight="1">
      <c r="A227" s="125"/>
      <c r="J227" s="127"/>
      <c r="K227" s="128"/>
    </row>
    <row r="228" spans="1:11" s="126" customFormat="1" ht="30" customHeight="1">
      <c r="A228" s="125"/>
      <c r="J228" s="127"/>
      <c r="K228" s="128"/>
    </row>
    <row r="229" spans="1:11" s="126" customFormat="1" ht="30" customHeight="1">
      <c r="A229" s="125"/>
      <c r="J229" s="127"/>
      <c r="K229" s="128"/>
    </row>
    <row r="230" spans="1:11" s="126" customFormat="1" ht="30" customHeight="1">
      <c r="A230" s="125"/>
      <c r="J230" s="127"/>
      <c r="K230" s="128"/>
    </row>
    <row r="231" spans="1:11" s="126" customFormat="1" ht="30" customHeight="1">
      <c r="A231" s="125"/>
      <c r="J231" s="127"/>
      <c r="K231" s="128"/>
    </row>
    <row r="232" spans="1:11" s="126" customFormat="1" ht="30" customHeight="1">
      <c r="A232" s="125"/>
      <c r="J232" s="127"/>
      <c r="K232" s="128"/>
    </row>
    <row r="233" spans="1:11" s="126" customFormat="1" ht="30" customHeight="1">
      <c r="A233" s="125"/>
      <c r="J233" s="127"/>
      <c r="K233" s="128"/>
    </row>
    <row r="234" spans="1:11" s="126" customFormat="1" ht="30" customHeight="1">
      <c r="A234" s="125"/>
      <c r="J234" s="127"/>
      <c r="K234" s="128"/>
    </row>
    <row r="235" spans="1:11" s="126" customFormat="1" ht="30" customHeight="1">
      <c r="A235" s="125"/>
      <c r="J235" s="127"/>
      <c r="K235" s="128"/>
    </row>
    <row r="236" spans="1:11" s="126" customFormat="1" ht="30" customHeight="1">
      <c r="A236" s="125"/>
      <c r="J236" s="127"/>
      <c r="K236" s="128"/>
    </row>
    <row r="237" spans="1:11" s="126" customFormat="1" ht="30" customHeight="1">
      <c r="A237" s="125"/>
      <c r="J237" s="127"/>
      <c r="K237" s="128"/>
    </row>
    <row r="238" spans="1:11" s="126" customFormat="1" ht="30" customHeight="1">
      <c r="A238" s="125"/>
      <c r="J238" s="127"/>
      <c r="K238" s="128"/>
    </row>
    <row r="239" spans="1:11" s="126" customFormat="1" ht="30" customHeight="1">
      <c r="A239" s="125"/>
      <c r="J239" s="127"/>
      <c r="K239" s="128"/>
    </row>
    <row r="240" spans="1:11" s="126" customFormat="1" ht="30" customHeight="1">
      <c r="A240" s="125"/>
      <c r="J240" s="127"/>
      <c r="K240" s="128"/>
    </row>
    <row r="241" spans="1:11" s="126" customFormat="1" ht="30" customHeight="1">
      <c r="A241" s="125"/>
      <c r="J241" s="127"/>
      <c r="K241" s="128"/>
    </row>
    <row r="242" spans="1:11" s="126" customFormat="1" ht="30" customHeight="1">
      <c r="A242" s="125"/>
      <c r="J242" s="127"/>
      <c r="K242" s="128"/>
    </row>
    <row r="243" spans="1:11" s="126" customFormat="1" ht="30" customHeight="1">
      <c r="A243" s="125"/>
      <c r="J243" s="127"/>
      <c r="K243" s="128"/>
    </row>
    <row r="244" spans="1:11" s="126" customFormat="1" ht="30" customHeight="1">
      <c r="A244" s="125"/>
      <c r="J244" s="127"/>
      <c r="K244" s="128"/>
    </row>
    <row r="245" spans="1:11" s="126" customFormat="1" ht="30" customHeight="1">
      <c r="A245" s="125"/>
      <c r="J245" s="127"/>
      <c r="K245" s="128"/>
    </row>
    <row r="246" spans="1:11" s="126" customFormat="1" ht="30" customHeight="1">
      <c r="A246" s="125"/>
      <c r="J246" s="127"/>
      <c r="K246" s="128"/>
    </row>
    <row r="247" spans="1:11" s="126" customFormat="1" ht="30" customHeight="1">
      <c r="A247" s="125"/>
      <c r="J247" s="127"/>
      <c r="K247" s="128"/>
    </row>
    <row r="248" spans="1:11" s="126" customFormat="1" ht="30" customHeight="1">
      <c r="A248" s="125"/>
      <c r="J248" s="127"/>
      <c r="K248" s="128"/>
    </row>
    <row r="249" spans="1:11" s="126" customFormat="1" ht="30" customHeight="1">
      <c r="A249" s="125"/>
      <c r="J249" s="127"/>
      <c r="K249" s="128"/>
    </row>
    <row r="250" spans="1:11" s="126" customFormat="1" ht="30" customHeight="1">
      <c r="A250" s="125"/>
      <c r="J250" s="127"/>
      <c r="K250" s="128"/>
    </row>
    <row r="251" spans="1:11" s="126" customFormat="1" ht="30" customHeight="1">
      <c r="A251" s="125"/>
      <c r="J251" s="127"/>
      <c r="K251" s="128"/>
    </row>
    <row r="252" spans="1:11" s="126" customFormat="1" ht="30" customHeight="1">
      <c r="A252" s="125"/>
      <c r="J252" s="127"/>
      <c r="K252" s="128"/>
    </row>
    <row r="253" spans="1:11" s="126" customFormat="1" ht="30" customHeight="1">
      <c r="A253" s="125"/>
      <c r="J253" s="127"/>
      <c r="K253" s="128"/>
    </row>
    <row r="254" spans="1:11" s="126" customFormat="1" ht="30" customHeight="1">
      <c r="A254" s="125"/>
      <c r="J254" s="127"/>
      <c r="K254" s="128"/>
    </row>
    <row r="255" spans="1:11" s="126" customFormat="1" ht="30" customHeight="1">
      <c r="A255" s="125"/>
      <c r="J255" s="127"/>
      <c r="K255" s="128"/>
    </row>
    <row r="256" spans="1:11" s="126" customFormat="1" ht="30" customHeight="1">
      <c r="A256" s="125"/>
      <c r="J256" s="127"/>
      <c r="K256" s="128"/>
    </row>
    <row r="257" spans="1:11" s="126" customFormat="1" ht="30" customHeight="1">
      <c r="A257" s="125"/>
      <c r="J257" s="127"/>
      <c r="K257" s="128"/>
    </row>
    <row r="258" spans="1:11" s="126" customFormat="1" ht="30" customHeight="1">
      <c r="A258" s="125"/>
      <c r="J258" s="127"/>
      <c r="K258" s="128"/>
    </row>
    <row r="259" spans="1:11" s="126" customFormat="1" ht="30" customHeight="1">
      <c r="A259" s="125"/>
      <c r="J259" s="127"/>
      <c r="K259" s="128"/>
    </row>
    <row r="260" spans="1:11" s="126" customFormat="1" ht="30" customHeight="1">
      <c r="A260" s="125"/>
      <c r="J260" s="127"/>
      <c r="K260" s="128"/>
    </row>
    <row r="261" spans="1:11" s="126" customFormat="1" ht="30" customHeight="1">
      <c r="A261" s="125"/>
      <c r="J261" s="127"/>
      <c r="K261" s="128"/>
    </row>
    <row r="262" spans="1:11" s="126" customFormat="1" ht="30" customHeight="1">
      <c r="A262" s="125"/>
      <c r="J262" s="127"/>
      <c r="K262" s="128"/>
    </row>
    <row r="263" spans="1:11" s="126" customFormat="1" ht="30" customHeight="1">
      <c r="A263" s="125"/>
      <c r="J263" s="127"/>
      <c r="K263" s="128"/>
    </row>
    <row r="264" spans="1:11" s="126" customFormat="1" ht="30" customHeight="1">
      <c r="A264" s="125"/>
      <c r="J264" s="127"/>
      <c r="K264" s="128"/>
    </row>
    <row r="265" spans="1:11" s="126" customFormat="1" ht="30" customHeight="1">
      <c r="A265" s="125"/>
      <c r="J265" s="127"/>
      <c r="K265" s="128"/>
    </row>
    <row r="266" spans="1:11" s="126" customFormat="1" ht="30" customHeight="1">
      <c r="A266" s="125"/>
      <c r="J266" s="127"/>
      <c r="K266" s="128"/>
    </row>
    <row r="267" spans="1:11" s="126" customFormat="1" ht="30" customHeight="1">
      <c r="A267" s="125"/>
      <c r="J267" s="127"/>
      <c r="K267" s="128"/>
    </row>
    <row r="268" spans="1:11" s="126" customFormat="1" ht="30" customHeight="1">
      <c r="A268" s="125"/>
      <c r="J268" s="127"/>
      <c r="K268" s="128"/>
    </row>
    <row r="269" spans="1:11" s="126" customFormat="1" ht="30" customHeight="1">
      <c r="A269" s="125"/>
      <c r="J269" s="127"/>
      <c r="K269" s="128"/>
    </row>
    <row r="270" spans="1:11" s="126" customFormat="1" ht="30" customHeight="1">
      <c r="A270" s="125"/>
      <c r="J270" s="127"/>
      <c r="K270" s="128"/>
    </row>
    <row r="271" spans="1:11" s="126" customFormat="1" ht="30" customHeight="1">
      <c r="A271" s="125"/>
      <c r="J271" s="127"/>
      <c r="K271" s="128"/>
    </row>
    <row r="272" spans="1:11" s="126" customFormat="1" ht="30" customHeight="1">
      <c r="A272" s="125"/>
      <c r="J272" s="127"/>
      <c r="K272" s="128"/>
    </row>
    <row r="273" spans="1:11" s="126" customFormat="1" ht="30" customHeight="1">
      <c r="A273" s="125"/>
      <c r="J273" s="127"/>
      <c r="K273" s="128"/>
    </row>
    <row r="274" spans="1:11" s="126" customFormat="1" ht="30" customHeight="1">
      <c r="A274" s="125"/>
      <c r="J274" s="127"/>
      <c r="K274" s="128"/>
    </row>
    <row r="275" spans="1:11" s="126" customFormat="1" ht="30" customHeight="1">
      <c r="A275" s="125"/>
      <c r="J275" s="127"/>
      <c r="K275" s="128"/>
    </row>
    <row r="276" spans="1:11" s="126" customFormat="1" ht="30" customHeight="1">
      <c r="A276" s="125"/>
      <c r="J276" s="127"/>
      <c r="K276" s="128"/>
    </row>
    <row r="277" spans="1:11" s="126" customFormat="1" ht="30" customHeight="1">
      <c r="A277" s="125"/>
      <c r="J277" s="127"/>
      <c r="K277" s="128"/>
    </row>
    <row r="278" spans="1:11" s="126" customFormat="1" ht="30" customHeight="1">
      <c r="A278" s="125"/>
      <c r="J278" s="127"/>
      <c r="K278" s="128"/>
    </row>
    <row r="279" spans="1:11" s="126" customFormat="1" ht="30" customHeight="1">
      <c r="A279" s="125"/>
      <c r="J279" s="127"/>
      <c r="K279" s="128"/>
    </row>
    <row r="280" spans="1:11" s="126" customFormat="1" ht="30" customHeight="1">
      <c r="A280" s="125"/>
      <c r="J280" s="127"/>
      <c r="K280" s="128"/>
    </row>
    <row r="281" spans="1:11" s="126" customFormat="1" ht="30" customHeight="1">
      <c r="A281" s="125"/>
      <c r="J281" s="127"/>
      <c r="K281" s="128"/>
    </row>
    <row r="282" spans="1:11" s="126" customFormat="1" ht="30" customHeight="1">
      <c r="A282" s="125"/>
      <c r="J282" s="127"/>
      <c r="K282" s="128"/>
    </row>
    <row r="283" spans="1:11" s="126" customFormat="1" ht="30" customHeight="1">
      <c r="A283" s="125"/>
      <c r="J283" s="127"/>
      <c r="K283" s="128"/>
    </row>
    <row r="284" spans="1:11" s="126" customFormat="1" ht="30" customHeight="1">
      <c r="A284" s="125"/>
      <c r="J284" s="127"/>
      <c r="K284" s="128"/>
    </row>
    <row r="285" spans="1:11" s="126" customFormat="1" ht="30" customHeight="1">
      <c r="A285" s="125"/>
      <c r="J285" s="127"/>
      <c r="K285" s="128"/>
    </row>
    <row r="286" spans="1:11" s="126" customFormat="1" ht="30" customHeight="1">
      <c r="A286" s="125"/>
      <c r="J286" s="127"/>
      <c r="K286" s="128"/>
    </row>
    <row r="287" spans="1:11" s="126" customFormat="1" ht="30" customHeight="1">
      <c r="A287" s="125"/>
      <c r="J287" s="127"/>
      <c r="K287" s="128"/>
    </row>
    <row r="288" spans="1:11" s="126" customFormat="1" ht="30" customHeight="1">
      <c r="A288" s="125"/>
      <c r="J288" s="127"/>
      <c r="K288" s="128"/>
    </row>
    <row r="289" spans="1:11" s="126" customFormat="1" ht="30" customHeight="1">
      <c r="A289" s="125"/>
      <c r="J289" s="127"/>
      <c r="K289" s="128"/>
    </row>
    <row r="290" spans="1:11" s="126" customFormat="1" ht="30" customHeight="1">
      <c r="A290" s="125"/>
      <c r="J290" s="127"/>
      <c r="K290" s="128"/>
    </row>
    <row r="291" spans="1:11" s="126" customFormat="1" ht="30" customHeight="1">
      <c r="A291" s="125"/>
      <c r="J291" s="127"/>
      <c r="K291" s="128"/>
    </row>
    <row r="292" spans="1:11" s="126" customFormat="1" ht="30" customHeight="1">
      <c r="A292" s="125"/>
      <c r="J292" s="127"/>
      <c r="K292" s="128"/>
    </row>
    <row r="293" spans="1:11" s="126" customFormat="1" ht="30" customHeight="1">
      <c r="A293" s="125"/>
      <c r="J293" s="127"/>
      <c r="K293" s="128"/>
    </row>
    <row r="294" spans="1:11" s="126" customFormat="1" ht="30" customHeight="1">
      <c r="A294" s="125"/>
      <c r="J294" s="127"/>
      <c r="K294" s="128"/>
    </row>
    <row r="295" spans="1:11" s="126" customFormat="1" ht="30" customHeight="1">
      <c r="A295" s="125"/>
      <c r="J295" s="127"/>
      <c r="K295" s="128"/>
    </row>
    <row r="296" spans="1:11" s="126" customFormat="1" ht="30" customHeight="1">
      <c r="A296" s="125"/>
      <c r="J296" s="127"/>
      <c r="K296" s="128"/>
    </row>
    <row r="297" spans="1:11" s="126" customFormat="1" ht="30" customHeight="1">
      <c r="A297" s="125"/>
      <c r="J297" s="127"/>
      <c r="K297" s="128"/>
    </row>
    <row r="298" spans="1:11" s="126" customFormat="1" ht="30" customHeight="1">
      <c r="A298" s="125"/>
      <c r="J298" s="127"/>
      <c r="K298" s="128"/>
    </row>
    <row r="299" spans="1:11" s="126" customFormat="1" ht="30" customHeight="1">
      <c r="A299" s="125"/>
      <c r="J299" s="127"/>
      <c r="K299" s="128"/>
    </row>
    <row r="300" spans="1:11" s="126" customFormat="1" ht="30" customHeight="1">
      <c r="A300" s="125"/>
      <c r="J300" s="127"/>
      <c r="K300" s="128"/>
    </row>
    <row r="301" spans="1:11" s="126" customFormat="1" ht="30" customHeight="1">
      <c r="A301" s="125"/>
      <c r="J301" s="127"/>
      <c r="K301" s="128"/>
    </row>
    <row r="302" spans="1:11" s="126" customFormat="1" ht="30" customHeight="1">
      <c r="A302" s="125"/>
      <c r="J302" s="127"/>
      <c r="K302" s="128"/>
    </row>
    <row r="303" spans="1:11" s="126" customFormat="1" ht="30" customHeight="1">
      <c r="A303" s="125"/>
      <c r="J303" s="127"/>
      <c r="K303" s="128"/>
    </row>
    <row r="304" spans="1:11" s="126" customFormat="1" ht="30" customHeight="1">
      <c r="A304" s="125"/>
      <c r="J304" s="127"/>
      <c r="K304" s="128"/>
    </row>
    <row r="305" spans="1:11" s="126" customFormat="1" ht="30" customHeight="1">
      <c r="A305" s="125"/>
      <c r="J305" s="127"/>
      <c r="K305" s="128"/>
    </row>
    <row r="306" spans="1:11" s="126" customFormat="1" ht="30" customHeight="1">
      <c r="A306" s="125"/>
      <c r="J306" s="127"/>
      <c r="K306" s="128"/>
    </row>
    <row r="307" spans="1:11" s="126" customFormat="1" ht="30" customHeight="1">
      <c r="A307" s="125"/>
      <c r="J307" s="127"/>
      <c r="K307" s="128"/>
    </row>
    <row r="308" spans="1:11" s="126" customFormat="1" ht="30" customHeight="1">
      <c r="A308" s="125"/>
      <c r="J308" s="127"/>
      <c r="K308" s="128"/>
    </row>
    <row r="309" spans="1:11" s="126" customFormat="1" ht="30" customHeight="1">
      <c r="A309" s="125"/>
      <c r="J309" s="127"/>
      <c r="K309" s="128"/>
    </row>
    <row r="310" spans="1:11" s="126" customFormat="1" ht="30" customHeight="1">
      <c r="A310" s="125"/>
      <c r="J310" s="127"/>
      <c r="K310" s="128"/>
    </row>
    <row r="311" spans="1:11" s="126" customFormat="1" ht="30" customHeight="1">
      <c r="A311" s="125"/>
      <c r="J311" s="127"/>
      <c r="K311" s="128"/>
    </row>
    <row r="312" spans="1:11" s="126" customFormat="1" ht="30" customHeight="1">
      <c r="A312" s="125"/>
      <c r="J312" s="127"/>
      <c r="K312" s="128"/>
    </row>
    <row r="313" spans="1:11" s="126" customFormat="1" ht="30" customHeight="1">
      <c r="A313" s="125"/>
      <c r="J313" s="127"/>
      <c r="K313" s="128"/>
    </row>
    <row r="314" spans="1:11" s="126" customFormat="1" ht="30" customHeight="1">
      <c r="A314" s="125"/>
      <c r="J314" s="127"/>
      <c r="K314" s="128"/>
    </row>
    <row r="315" spans="1:11" s="126" customFormat="1" ht="30" customHeight="1">
      <c r="A315" s="125"/>
      <c r="J315" s="127"/>
      <c r="K315" s="128"/>
    </row>
    <row r="316" spans="1:11" s="126" customFormat="1" ht="30" customHeight="1">
      <c r="A316" s="125"/>
      <c r="J316" s="127"/>
      <c r="K316" s="128"/>
    </row>
    <row r="317" spans="1:11" s="126" customFormat="1" ht="30" customHeight="1">
      <c r="A317" s="125"/>
      <c r="J317" s="127"/>
      <c r="K317" s="128"/>
    </row>
    <row r="318" spans="1:11" s="126" customFormat="1" ht="30" customHeight="1">
      <c r="A318" s="125"/>
      <c r="J318" s="127"/>
      <c r="K318" s="128"/>
    </row>
    <row r="319" spans="1:11" s="126" customFormat="1" ht="30" customHeight="1">
      <c r="A319" s="125"/>
      <c r="J319" s="127"/>
      <c r="K319" s="128"/>
    </row>
    <row r="320" spans="1:11" s="126" customFormat="1" ht="30" customHeight="1">
      <c r="A320" s="125"/>
      <c r="J320" s="127"/>
      <c r="K320" s="128"/>
    </row>
    <row r="321" spans="1:11" s="126" customFormat="1" ht="30" customHeight="1">
      <c r="A321" s="125"/>
      <c r="J321" s="127"/>
      <c r="K321" s="128"/>
    </row>
    <row r="322" spans="1:11" s="126" customFormat="1" ht="30" customHeight="1">
      <c r="A322" s="125"/>
      <c r="J322" s="127"/>
      <c r="K322" s="128"/>
    </row>
    <row r="323" spans="1:11" s="126" customFormat="1" ht="30" customHeight="1">
      <c r="A323" s="125"/>
      <c r="J323" s="127"/>
      <c r="K323" s="128"/>
    </row>
    <row r="324" spans="1:11" s="126" customFormat="1" ht="30" customHeight="1">
      <c r="A324" s="125"/>
      <c r="J324" s="127"/>
      <c r="K324" s="128"/>
    </row>
    <row r="325" spans="1:11" s="126" customFormat="1" ht="30" customHeight="1">
      <c r="A325" s="125"/>
      <c r="J325" s="127"/>
      <c r="K325" s="128"/>
    </row>
    <row r="326" spans="1:11" s="126" customFormat="1" ht="30" customHeight="1">
      <c r="A326" s="125"/>
      <c r="J326" s="127"/>
      <c r="K326" s="128"/>
    </row>
    <row r="327" spans="1:11" s="126" customFormat="1" ht="30" customHeight="1">
      <c r="A327" s="125"/>
      <c r="J327" s="127"/>
      <c r="K327" s="128"/>
    </row>
    <row r="328" spans="1:11" s="126" customFormat="1" ht="30" customHeight="1">
      <c r="A328" s="125"/>
      <c r="J328" s="127"/>
      <c r="K328" s="128"/>
    </row>
    <row r="329" spans="1:11" s="126" customFormat="1" ht="30" customHeight="1">
      <c r="A329" s="125"/>
      <c r="J329" s="127"/>
      <c r="K329" s="128"/>
    </row>
    <row r="330" spans="1:11" s="126" customFormat="1" ht="30" customHeight="1">
      <c r="A330" s="125"/>
      <c r="J330" s="127"/>
      <c r="K330" s="128"/>
    </row>
    <row r="331" spans="1:11" s="126" customFormat="1" ht="30" customHeight="1">
      <c r="A331" s="125"/>
      <c r="J331" s="127"/>
      <c r="K331" s="128"/>
    </row>
    <row r="332" spans="1:11" s="126" customFormat="1" ht="30" customHeight="1">
      <c r="A332" s="125"/>
      <c r="J332" s="127"/>
      <c r="K332" s="128"/>
    </row>
    <row r="333" spans="1:11" s="126" customFormat="1" ht="30" customHeight="1">
      <c r="A333" s="125"/>
      <c r="J333" s="127"/>
      <c r="K333" s="128"/>
    </row>
    <row r="334" spans="1:11" s="126" customFormat="1" ht="30" customHeight="1">
      <c r="A334" s="125"/>
      <c r="J334" s="127"/>
      <c r="K334" s="128"/>
    </row>
    <row r="335" spans="1:11" s="126" customFormat="1" ht="30" customHeight="1">
      <c r="A335" s="125"/>
      <c r="J335" s="127"/>
      <c r="K335" s="128"/>
    </row>
    <row r="336" spans="1:11" s="126" customFormat="1" ht="30" customHeight="1">
      <c r="A336" s="125"/>
      <c r="J336" s="127"/>
      <c r="K336" s="128"/>
    </row>
    <row r="337" spans="1:11" s="126" customFormat="1" ht="30" customHeight="1">
      <c r="A337" s="125"/>
      <c r="J337" s="127"/>
      <c r="K337" s="128"/>
    </row>
    <row r="338" spans="1:11" s="126" customFormat="1" ht="30" customHeight="1">
      <c r="A338" s="125"/>
      <c r="J338" s="127"/>
      <c r="K338" s="128"/>
    </row>
    <row r="339" spans="1:11" s="126" customFormat="1" ht="30" customHeight="1">
      <c r="A339" s="125"/>
      <c r="J339" s="127"/>
      <c r="K339" s="128"/>
    </row>
    <row r="340" spans="1:11" s="126" customFormat="1" ht="30" customHeight="1">
      <c r="A340" s="125"/>
      <c r="J340" s="127"/>
      <c r="K340" s="128"/>
    </row>
    <row r="341" spans="1:11" s="126" customFormat="1" ht="30" customHeight="1">
      <c r="A341" s="125"/>
      <c r="J341" s="127"/>
      <c r="K341" s="128"/>
    </row>
    <row r="342" spans="1:11" s="126" customFormat="1" ht="30" customHeight="1">
      <c r="A342" s="125"/>
      <c r="J342" s="127"/>
      <c r="K342" s="128"/>
    </row>
    <row r="343" spans="1:11" s="126" customFormat="1" ht="30" customHeight="1">
      <c r="A343" s="125"/>
      <c r="J343" s="127"/>
      <c r="K343" s="128"/>
    </row>
    <row r="344" spans="1:11" s="126" customFormat="1" ht="30" customHeight="1">
      <c r="A344" s="125"/>
      <c r="J344" s="127"/>
      <c r="K344" s="128"/>
    </row>
    <row r="345" spans="1:11" s="126" customFormat="1" ht="30" customHeight="1">
      <c r="A345" s="125"/>
      <c r="J345" s="127"/>
      <c r="K345" s="128"/>
    </row>
    <row r="346" spans="1:11" s="126" customFormat="1" ht="30" customHeight="1">
      <c r="A346" s="125"/>
      <c r="J346" s="127"/>
      <c r="K346" s="128"/>
    </row>
    <row r="347" spans="1:11" s="126" customFormat="1" ht="30" customHeight="1">
      <c r="A347" s="125"/>
      <c r="J347" s="127"/>
      <c r="K347" s="128"/>
    </row>
    <row r="348" spans="1:11" s="126" customFormat="1" ht="30" customHeight="1">
      <c r="A348" s="125"/>
      <c r="J348" s="127"/>
      <c r="K348" s="128"/>
    </row>
    <row r="349" spans="1:11" s="126" customFormat="1" ht="30" customHeight="1">
      <c r="A349" s="125"/>
      <c r="J349" s="127"/>
      <c r="K349" s="128"/>
    </row>
    <row r="350" spans="1:11" s="126" customFormat="1" ht="30" customHeight="1">
      <c r="A350" s="125"/>
      <c r="J350" s="127"/>
      <c r="K350" s="128"/>
    </row>
    <row r="351" spans="1:11" s="126" customFormat="1" ht="30" customHeight="1">
      <c r="A351" s="125"/>
      <c r="J351" s="127"/>
      <c r="K351" s="128"/>
    </row>
    <row r="352" spans="1:11" s="126" customFormat="1" ht="30" customHeight="1">
      <c r="A352" s="125"/>
      <c r="J352" s="127"/>
      <c r="K352" s="128"/>
    </row>
    <row r="353" spans="1:11" s="126" customFormat="1" ht="30" customHeight="1">
      <c r="A353" s="125"/>
      <c r="J353" s="127"/>
      <c r="K353" s="128"/>
    </row>
    <row r="354" spans="1:11" s="126" customFormat="1" ht="30" customHeight="1">
      <c r="A354" s="125"/>
      <c r="J354" s="127"/>
      <c r="K354" s="128"/>
    </row>
    <row r="355" spans="1:11" s="126" customFormat="1" ht="30" customHeight="1">
      <c r="A355" s="125"/>
      <c r="J355" s="127"/>
      <c r="K355" s="128"/>
    </row>
    <row r="356" spans="1:11" s="126" customFormat="1" ht="30" customHeight="1">
      <c r="A356" s="125"/>
      <c r="J356" s="127"/>
      <c r="K356" s="128"/>
    </row>
    <row r="357" spans="1:11" s="126" customFormat="1" ht="30" customHeight="1">
      <c r="A357" s="125"/>
      <c r="J357" s="127"/>
      <c r="K357" s="128"/>
    </row>
    <row r="358" spans="1:11" s="126" customFormat="1" ht="30" customHeight="1">
      <c r="A358" s="125"/>
      <c r="J358" s="127"/>
      <c r="K358" s="128"/>
    </row>
    <row r="359" spans="1:11" s="126" customFormat="1" ht="30" customHeight="1">
      <c r="A359" s="125"/>
      <c r="J359" s="127"/>
      <c r="K359" s="128"/>
    </row>
    <row r="360" spans="1:11" s="126" customFormat="1" ht="30" customHeight="1">
      <c r="A360" s="125"/>
      <c r="J360" s="127"/>
      <c r="K360" s="128"/>
    </row>
    <row r="361" spans="1:11" s="126" customFormat="1" ht="30" customHeight="1">
      <c r="A361" s="125"/>
      <c r="J361" s="127"/>
      <c r="K361" s="128"/>
    </row>
    <row r="362" spans="1:11" s="126" customFormat="1" ht="30" customHeight="1">
      <c r="A362" s="125"/>
      <c r="J362" s="127"/>
      <c r="K362" s="128"/>
    </row>
    <row r="363" spans="1:11" s="126" customFormat="1" ht="30" customHeight="1">
      <c r="A363" s="125"/>
      <c r="J363" s="127"/>
      <c r="K363" s="128"/>
    </row>
    <row r="364" spans="1:11" s="126" customFormat="1" ht="30" customHeight="1">
      <c r="A364" s="125"/>
      <c r="J364" s="127"/>
      <c r="K364" s="128"/>
    </row>
    <row r="365" spans="1:11" s="126" customFormat="1" ht="30" customHeight="1">
      <c r="A365" s="125"/>
      <c r="J365" s="127"/>
      <c r="K365" s="128"/>
    </row>
    <row r="366" spans="1:11" s="126" customFormat="1" ht="30" customHeight="1">
      <c r="A366" s="125"/>
      <c r="J366" s="127"/>
      <c r="K366" s="128"/>
    </row>
    <row r="367" spans="1:11" s="126" customFormat="1" ht="30" customHeight="1">
      <c r="A367" s="125"/>
      <c r="J367" s="127"/>
      <c r="K367" s="128"/>
    </row>
    <row r="368" spans="1:11" s="126" customFormat="1" ht="30" customHeight="1">
      <c r="A368" s="125"/>
      <c r="J368" s="127"/>
      <c r="K368" s="128"/>
    </row>
    <row r="369" spans="1:11" s="126" customFormat="1" ht="30" customHeight="1">
      <c r="A369" s="125"/>
      <c r="J369" s="127"/>
      <c r="K369" s="128"/>
    </row>
    <row r="370" spans="1:11" s="126" customFormat="1" ht="30" customHeight="1">
      <c r="A370" s="125"/>
      <c r="J370" s="127"/>
      <c r="K370" s="128"/>
    </row>
    <row r="371" spans="1:11" s="126" customFormat="1" ht="30" customHeight="1">
      <c r="A371" s="125"/>
      <c r="J371" s="127"/>
      <c r="K371" s="128"/>
    </row>
    <row r="372" spans="1:11" s="126" customFormat="1" ht="30" customHeight="1">
      <c r="A372" s="125"/>
      <c r="J372" s="127"/>
      <c r="K372" s="128"/>
    </row>
    <row r="373" spans="1:11" s="126" customFormat="1" ht="30" customHeight="1">
      <c r="A373" s="125"/>
      <c r="J373" s="127"/>
      <c r="K373" s="128"/>
    </row>
    <row r="374" spans="1:11" s="126" customFormat="1" ht="30" customHeight="1">
      <c r="A374" s="125"/>
      <c r="J374" s="127"/>
      <c r="K374" s="128"/>
    </row>
    <row r="375" spans="1:11" s="126" customFormat="1" ht="30" customHeight="1">
      <c r="A375" s="125"/>
      <c r="J375" s="127"/>
      <c r="K375" s="128"/>
    </row>
    <row r="376" spans="1:11" s="126" customFormat="1" ht="30" customHeight="1">
      <c r="A376" s="125"/>
      <c r="J376" s="127"/>
      <c r="K376" s="128"/>
    </row>
    <row r="377" spans="1:11" s="126" customFormat="1" ht="30" customHeight="1">
      <c r="A377" s="125"/>
      <c r="J377" s="127"/>
      <c r="K377" s="128"/>
    </row>
    <row r="378" spans="1:11" s="126" customFormat="1" ht="30" customHeight="1">
      <c r="A378" s="125"/>
      <c r="J378" s="127"/>
      <c r="K378" s="128"/>
    </row>
    <row r="379" spans="1:11" s="126" customFormat="1" ht="30" customHeight="1">
      <c r="A379" s="125"/>
      <c r="J379" s="127"/>
      <c r="K379" s="128"/>
    </row>
    <row r="380" spans="1:11" s="126" customFormat="1" ht="30" customHeight="1">
      <c r="A380" s="125"/>
      <c r="J380" s="127"/>
      <c r="K380" s="128"/>
    </row>
    <row r="381" spans="1:11" s="126" customFormat="1" ht="30" customHeight="1">
      <c r="A381" s="125"/>
      <c r="J381" s="127"/>
      <c r="K381" s="128"/>
    </row>
    <row r="382" spans="1:11" s="126" customFormat="1" ht="30" customHeight="1">
      <c r="A382" s="125"/>
      <c r="J382" s="127"/>
      <c r="K382" s="128"/>
    </row>
    <row r="383" spans="1:11" s="126" customFormat="1" ht="30" customHeight="1">
      <c r="A383" s="125"/>
      <c r="J383" s="127"/>
      <c r="K383" s="128"/>
    </row>
    <row r="384" spans="1:11" s="126" customFormat="1" ht="30" customHeight="1">
      <c r="A384" s="125"/>
      <c r="J384" s="127"/>
      <c r="K384" s="128"/>
    </row>
    <row r="385" spans="1:11" s="126" customFormat="1" ht="30" customHeight="1">
      <c r="A385" s="125"/>
      <c r="J385" s="127"/>
      <c r="K385" s="128"/>
    </row>
    <row r="386" spans="1:11" s="126" customFormat="1" ht="30" customHeight="1">
      <c r="A386" s="125"/>
      <c r="J386" s="127"/>
      <c r="K386" s="128"/>
    </row>
    <row r="387" spans="1:11" s="126" customFormat="1" ht="30" customHeight="1">
      <c r="A387" s="125"/>
      <c r="J387" s="127"/>
      <c r="K387" s="128"/>
    </row>
    <row r="388" spans="1:11" s="126" customFormat="1" ht="30" customHeight="1">
      <c r="A388" s="125"/>
      <c r="J388" s="127"/>
      <c r="K388" s="128"/>
    </row>
    <row r="389" spans="1:11" s="126" customFormat="1" ht="30" customHeight="1">
      <c r="A389" s="125"/>
      <c r="J389" s="127"/>
      <c r="K389" s="128"/>
    </row>
    <row r="390" spans="1:11" s="126" customFormat="1" ht="30" customHeight="1">
      <c r="A390" s="125"/>
      <c r="J390" s="127"/>
      <c r="K390" s="128"/>
    </row>
    <row r="391" spans="1:11" s="126" customFormat="1" ht="30" customHeight="1">
      <c r="A391" s="125"/>
      <c r="J391" s="127"/>
      <c r="K391" s="128"/>
    </row>
    <row r="392" spans="1:11" s="126" customFormat="1" ht="30" customHeight="1">
      <c r="A392" s="125"/>
      <c r="J392" s="127"/>
      <c r="K392" s="128"/>
    </row>
    <row r="393" spans="1:11" s="126" customFormat="1" ht="30" customHeight="1">
      <c r="A393" s="125"/>
      <c r="J393" s="127"/>
      <c r="K393" s="128"/>
    </row>
    <row r="394" spans="1:11" s="126" customFormat="1" ht="30" customHeight="1">
      <c r="A394" s="125"/>
      <c r="J394" s="127"/>
      <c r="K394" s="128"/>
    </row>
    <row r="395" spans="1:11" s="126" customFormat="1" ht="30" customHeight="1">
      <c r="A395" s="125"/>
      <c r="J395" s="127"/>
      <c r="K395" s="128"/>
    </row>
    <row r="396" spans="1:11" s="126" customFormat="1" ht="30" customHeight="1">
      <c r="A396" s="125"/>
      <c r="J396" s="127"/>
      <c r="K396" s="128"/>
    </row>
    <row r="397" spans="1:11" s="126" customFormat="1" ht="30" customHeight="1">
      <c r="A397" s="125"/>
      <c r="J397" s="127"/>
      <c r="K397" s="128"/>
    </row>
    <row r="398" spans="1:11" s="126" customFormat="1" ht="30" customHeight="1">
      <c r="A398" s="125"/>
      <c r="J398" s="127"/>
      <c r="K398" s="128"/>
    </row>
    <row r="399" spans="1:11" s="126" customFormat="1" ht="30" customHeight="1">
      <c r="A399" s="125"/>
      <c r="J399" s="127"/>
      <c r="K399" s="128"/>
    </row>
    <row r="400" spans="1:11" s="126" customFormat="1" ht="30" customHeight="1">
      <c r="A400" s="125"/>
      <c r="J400" s="127"/>
      <c r="K400" s="128"/>
    </row>
    <row r="401" spans="1:11" s="126" customFormat="1" ht="30" customHeight="1">
      <c r="A401" s="125"/>
      <c r="J401" s="127"/>
      <c r="K401" s="128"/>
    </row>
    <row r="402" spans="1:11" s="126" customFormat="1" ht="30" customHeight="1">
      <c r="A402" s="125"/>
      <c r="J402" s="127"/>
      <c r="K402" s="128"/>
    </row>
    <row r="403" spans="1:11" s="126" customFormat="1" ht="30" customHeight="1">
      <c r="A403" s="125"/>
      <c r="J403" s="127"/>
      <c r="K403" s="128"/>
    </row>
    <row r="404" spans="1:11" s="126" customFormat="1" ht="30" customHeight="1">
      <c r="A404" s="125"/>
      <c r="J404" s="127"/>
      <c r="K404" s="128"/>
    </row>
    <row r="405" spans="1:11" s="126" customFormat="1" ht="30" customHeight="1">
      <c r="A405" s="125"/>
      <c r="J405" s="127"/>
      <c r="K405" s="128"/>
    </row>
    <row r="406" spans="1:11" s="126" customFormat="1" ht="30" customHeight="1">
      <c r="A406" s="125"/>
      <c r="J406" s="127"/>
      <c r="K406" s="128"/>
    </row>
    <row r="407" spans="1:11" s="126" customFormat="1" ht="30" customHeight="1">
      <c r="A407" s="125"/>
      <c r="J407" s="127"/>
      <c r="K407" s="128"/>
    </row>
    <row r="408" spans="1:11" s="126" customFormat="1" ht="30" customHeight="1">
      <c r="A408" s="125"/>
      <c r="J408" s="127"/>
      <c r="K408" s="128"/>
    </row>
    <row r="409" spans="1:11" s="126" customFormat="1" ht="30" customHeight="1">
      <c r="A409" s="125"/>
      <c r="J409" s="127"/>
      <c r="K409" s="128"/>
    </row>
    <row r="410" spans="1:11" s="126" customFormat="1" ht="30" customHeight="1">
      <c r="A410" s="125"/>
      <c r="J410" s="127"/>
      <c r="K410" s="128"/>
    </row>
    <row r="411" spans="1:11" s="126" customFormat="1" ht="30" customHeight="1">
      <c r="A411" s="125"/>
      <c r="J411" s="127"/>
      <c r="K411" s="128"/>
    </row>
    <row r="412" spans="1:11" s="126" customFormat="1" ht="30" customHeight="1">
      <c r="A412" s="125"/>
      <c r="J412" s="127"/>
      <c r="K412" s="128"/>
    </row>
    <row r="413" spans="1:11" s="126" customFormat="1" ht="30" customHeight="1">
      <c r="A413" s="125"/>
      <c r="J413" s="127"/>
      <c r="K413" s="128"/>
    </row>
    <row r="414" spans="1:11" s="126" customFormat="1" ht="30" customHeight="1">
      <c r="A414" s="125"/>
      <c r="J414" s="127"/>
      <c r="K414" s="128"/>
    </row>
    <row r="415" spans="1:11" s="126" customFormat="1" ht="30" customHeight="1">
      <c r="A415" s="125"/>
      <c r="J415" s="127"/>
      <c r="K415" s="128"/>
    </row>
    <row r="416" spans="1:11" s="126" customFormat="1" ht="30" customHeight="1">
      <c r="A416" s="125"/>
      <c r="J416" s="127"/>
      <c r="K416" s="128"/>
    </row>
    <row r="417" spans="1:11" s="126" customFormat="1" ht="30" customHeight="1">
      <c r="A417" s="125"/>
      <c r="J417" s="127"/>
      <c r="K417" s="128"/>
    </row>
    <row r="418" spans="1:11" s="126" customFormat="1" ht="30" customHeight="1">
      <c r="A418" s="125"/>
      <c r="J418" s="127"/>
      <c r="K418" s="128"/>
    </row>
    <row r="419" spans="1:11" s="126" customFormat="1" ht="30" customHeight="1">
      <c r="A419" s="125"/>
      <c r="J419" s="127"/>
      <c r="K419" s="128"/>
    </row>
    <row r="420" spans="1:11" s="126" customFormat="1" ht="30" customHeight="1">
      <c r="A420" s="125"/>
      <c r="J420" s="127"/>
      <c r="K420" s="128"/>
    </row>
    <row r="421" spans="1:11" s="126" customFormat="1" ht="30" customHeight="1">
      <c r="A421" s="125"/>
      <c r="J421" s="127"/>
      <c r="K421" s="128"/>
    </row>
    <row r="422" spans="1:11" s="126" customFormat="1" ht="30" customHeight="1">
      <c r="A422" s="125"/>
      <c r="J422" s="127"/>
      <c r="K422" s="128"/>
    </row>
    <row r="423" spans="1:11" s="126" customFormat="1" ht="30" customHeight="1">
      <c r="A423" s="125"/>
      <c r="J423" s="127"/>
      <c r="K423" s="128"/>
    </row>
    <row r="424" spans="1:11" s="126" customFormat="1" ht="30" customHeight="1">
      <c r="A424" s="125"/>
      <c r="J424" s="127"/>
      <c r="K424" s="128"/>
    </row>
    <row r="425" spans="1:11" s="126" customFormat="1" ht="30" customHeight="1">
      <c r="A425" s="125"/>
      <c r="J425" s="127"/>
      <c r="K425" s="128"/>
    </row>
    <row r="426" spans="1:11" s="126" customFormat="1" ht="30" customHeight="1">
      <c r="A426" s="125"/>
      <c r="J426" s="127"/>
      <c r="K426" s="128"/>
    </row>
    <row r="427" spans="1:11" s="126" customFormat="1" ht="30" customHeight="1">
      <c r="A427" s="125"/>
      <c r="J427" s="127"/>
      <c r="K427" s="128"/>
    </row>
    <row r="428" spans="1:11" s="126" customFormat="1" ht="30" customHeight="1">
      <c r="A428" s="125"/>
      <c r="J428" s="127"/>
      <c r="K428" s="128"/>
    </row>
    <row r="429" spans="1:11" s="126" customFormat="1" ht="30" customHeight="1">
      <c r="A429" s="125"/>
      <c r="J429" s="127"/>
      <c r="K429" s="128"/>
    </row>
    <row r="430" spans="1:11" s="126" customFormat="1" ht="30" customHeight="1">
      <c r="A430" s="125"/>
      <c r="J430" s="127"/>
      <c r="K430" s="128"/>
    </row>
    <row r="431" spans="1:11" s="126" customFormat="1" ht="30" customHeight="1">
      <c r="A431" s="125"/>
      <c r="J431" s="127"/>
      <c r="K431" s="128"/>
    </row>
    <row r="432" spans="1:11" s="126" customFormat="1" ht="30" customHeight="1">
      <c r="A432" s="125"/>
      <c r="J432" s="127"/>
      <c r="K432" s="128"/>
    </row>
    <row r="433" spans="1:11" s="126" customFormat="1" ht="30" customHeight="1">
      <c r="A433" s="125"/>
      <c r="J433" s="127"/>
      <c r="K433" s="128"/>
    </row>
    <row r="434" spans="1:11" s="126" customFormat="1" ht="30" customHeight="1">
      <c r="A434" s="125"/>
      <c r="J434" s="127"/>
      <c r="K434" s="128"/>
    </row>
    <row r="435" spans="1:11" s="126" customFormat="1" ht="30" customHeight="1">
      <c r="A435" s="125"/>
      <c r="J435" s="127"/>
      <c r="K435" s="128"/>
    </row>
    <row r="436" spans="1:11" s="126" customFormat="1" ht="30" customHeight="1">
      <c r="A436" s="125"/>
      <c r="J436" s="127"/>
      <c r="K436" s="128"/>
    </row>
    <row r="437" spans="1:11" s="126" customFormat="1" ht="30" customHeight="1">
      <c r="A437" s="125"/>
      <c r="J437" s="127"/>
      <c r="K437" s="128"/>
    </row>
    <row r="438" spans="1:11" s="126" customFormat="1" ht="30" customHeight="1">
      <c r="A438" s="125"/>
      <c r="J438" s="127"/>
      <c r="K438" s="128"/>
    </row>
    <row r="439" spans="1:11" s="126" customFormat="1" ht="30" customHeight="1">
      <c r="A439" s="125"/>
      <c r="J439" s="127"/>
      <c r="K439" s="128"/>
    </row>
    <row r="440" spans="1:11" s="126" customFormat="1" ht="30" customHeight="1">
      <c r="A440" s="125"/>
      <c r="J440" s="127"/>
      <c r="K440" s="128"/>
    </row>
    <row r="441" spans="1:11" s="126" customFormat="1" ht="30" customHeight="1">
      <c r="A441" s="125"/>
      <c r="J441" s="127"/>
      <c r="K441" s="128"/>
    </row>
    <row r="442" spans="1:11" s="126" customFormat="1" ht="30" customHeight="1">
      <c r="A442" s="125"/>
      <c r="J442" s="127"/>
      <c r="K442" s="128"/>
    </row>
    <row r="443" spans="1:11" s="126" customFormat="1" ht="30" customHeight="1">
      <c r="A443" s="125"/>
      <c r="J443" s="127"/>
      <c r="K443" s="128"/>
    </row>
    <row r="444" spans="1:11" s="126" customFormat="1" ht="30" customHeight="1">
      <c r="A444" s="125"/>
      <c r="J444" s="127"/>
      <c r="K444" s="128"/>
    </row>
    <row r="445" spans="1:11" s="126" customFormat="1" ht="30" customHeight="1">
      <c r="A445" s="125"/>
      <c r="J445" s="127"/>
      <c r="K445" s="128"/>
    </row>
    <row r="446" spans="1:11" s="126" customFormat="1" ht="30" customHeight="1">
      <c r="A446" s="125"/>
      <c r="J446" s="127"/>
      <c r="K446" s="128"/>
    </row>
    <row r="447" spans="1:11" s="126" customFormat="1" ht="30" customHeight="1">
      <c r="A447" s="125"/>
      <c r="J447" s="127"/>
      <c r="K447" s="128"/>
    </row>
    <row r="448" spans="1:11" s="126" customFormat="1" ht="30" customHeight="1">
      <c r="A448" s="125"/>
      <c r="J448" s="127"/>
      <c r="K448" s="128"/>
    </row>
    <row r="449" spans="1:11" s="126" customFormat="1" ht="30" customHeight="1">
      <c r="A449" s="125"/>
      <c r="J449" s="127"/>
      <c r="K449" s="128"/>
    </row>
    <row r="450" spans="1:11" s="126" customFormat="1" ht="30" customHeight="1">
      <c r="A450" s="125"/>
      <c r="J450" s="127"/>
      <c r="K450" s="128"/>
    </row>
    <row r="451" spans="1:11" s="126" customFormat="1" ht="30" customHeight="1">
      <c r="A451" s="125"/>
      <c r="J451" s="127"/>
      <c r="K451" s="128"/>
    </row>
    <row r="452" spans="1:11" s="126" customFormat="1" ht="30" customHeight="1">
      <c r="A452" s="125"/>
      <c r="J452" s="127"/>
      <c r="K452" s="128"/>
    </row>
    <row r="453" spans="1:11" s="126" customFormat="1" ht="30" customHeight="1">
      <c r="A453" s="125"/>
      <c r="J453" s="127"/>
      <c r="K453" s="128"/>
    </row>
    <row r="454" spans="1:11" s="126" customFormat="1" ht="30" customHeight="1">
      <c r="A454" s="125"/>
      <c r="J454" s="127"/>
      <c r="K454" s="128"/>
    </row>
    <row r="455" spans="1:11" s="126" customFormat="1" ht="30" customHeight="1">
      <c r="A455" s="125"/>
      <c r="J455" s="127"/>
      <c r="K455" s="128"/>
    </row>
    <row r="456" spans="1:11" s="126" customFormat="1" ht="30" customHeight="1">
      <c r="A456" s="125"/>
      <c r="J456" s="127"/>
      <c r="K456" s="128"/>
    </row>
    <row r="457" spans="1:11" s="126" customFormat="1" ht="30" customHeight="1">
      <c r="A457" s="125"/>
      <c r="J457" s="127"/>
      <c r="K457" s="128"/>
    </row>
    <row r="458" spans="1:11" s="126" customFormat="1" ht="30" customHeight="1">
      <c r="A458" s="125"/>
      <c r="J458" s="127"/>
      <c r="K458" s="128"/>
    </row>
    <row r="459" spans="1:11" s="126" customFormat="1" ht="30" customHeight="1">
      <c r="A459" s="125"/>
      <c r="J459" s="127"/>
      <c r="K459" s="128"/>
    </row>
    <row r="460" spans="1:11" s="126" customFormat="1" ht="30" customHeight="1">
      <c r="A460" s="125"/>
      <c r="J460" s="127"/>
      <c r="K460" s="128"/>
    </row>
    <row r="461" spans="1:11" s="126" customFormat="1" ht="30" customHeight="1">
      <c r="A461" s="125"/>
      <c r="J461" s="127"/>
      <c r="K461" s="128"/>
    </row>
    <row r="462" spans="1:11" s="126" customFormat="1" ht="30" customHeight="1">
      <c r="A462" s="125"/>
      <c r="J462" s="127"/>
      <c r="K462" s="128"/>
    </row>
    <row r="463" spans="1:11" s="126" customFormat="1" ht="30" customHeight="1">
      <c r="A463" s="125"/>
      <c r="J463" s="127"/>
      <c r="K463" s="128"/>
    </row>
    <row r="464" spans="1:11" s="126" customFormat="1" ht="30" customHeight="1">
      <c r="A464" s="125"/>
      <c r="J464" s="127"/>
      <c r="K464" s="128"/>
    </row>
    <row r="465" spans="1:11" s="126" customFormat="1" ht="30" customHeight="1">
      <c r="A465" s="125"/>
      <c r="J465" s="127"/>
      <c r="K465" s="128"/>
    </row>
    <row r="466" spans="1:11" s="126" customFormat="1" ht="30" customHeight="1">
      <c r="A466" s="125"/>
      <c r="J466" s="127"/>
      <c r="K466" s="128"/>
    </row>
    <row r="467" spans="1:11" s="126" customFormat="1" ht="30" customHeight="1">
      <c r="A467" s="125"/>
      <c r="J467" s="127"/>
      <c r="K467" s="128"/>
    </row>
    <row r="468" spans="1:11" s="126" customFormat="1" ht="30" customHeight="1">
      <c r="A468" s="125"/>
      <c r="J468" s="127"/>
      <c r="K468" s="128"/>
    </row>
    <row r="469" spans="1:11" s="126" customFormat="1" ht="30" customHeight="1">
      <c r="A469" s="125"/>
      <c r="J469" s="127"/>
      <c r="K469" s="128"/>
    </row>
    <row r="470" spans="1:11" s="126" customFormat="1" ht="30" customHeight="1">
      <c r="A470" s="125"/>
      <c r="J470" s="127"/>
      <c r="K470" s="128"/>
    </row>
    <row r="471" spans="1:11" s="126" customFormat="1" ht="30" customHeight="1">
      <c r="A471" s="125"/>
      <c r="J471" s="127"/>
      <c r="K471" s="128"/>
    </row>
    <row r="472" spans="1:11" s="126" customFormat="1" ht="30" customHeight="1">
      <c r="A472" s="125"/>
      <c r="J472" s="127"/>
      <c r="K472" s="128"/>
    </row>
    <row r="473" spans="1:11" s="126" customFormat="1" ht="30" customHeight="1">
      <c r="A473" s="125"/>
      <c r="J473" s="127"/>
      <c r="K473" s="128"/>
    </row>
    <row r="474" spans="1:11" s="126" customFormat="1" ht="30" customHeight="1">
      <c r="A474" s="125"/>
      <c r="J474" s="127"/>
      <c r="K474" s="128"/>
    </row>
    <row r="475" spans="1:11" s="126" customFormat="1" ht="30" customHeight="1">
      <c r="A475" s="125"/>
      <c r="J475" s="127"/>
      <c r="K475" s="128"/>
    </row>
    <row r="476" spans="1:11" s="126" customFormat="1" ht="30" customHeight="1">
      <c r="A476" s="125"/>
      <c r="J476" s="127"/>
      <c r="K476" s="128"/>
    </row>
    <row r="477" spans="1:11" s="126" customFormat="1" ht="30" customHeight="1">
      <c r="A477" s="125"/>
      <c r="J477" s="127"/>
      <c r="K477" s="128"/>
    </row>
    <row r="478" spans="1:11" s="126" customFormat="1" ht="30" customHeight="1">
      <c r="A478" s="125"/>
      <c r="J478" s="127"/>
      <c r="K478" s="128"/>
    </row>
    <row r="479" spans="1:11" s="126" customFormat="1" ht="30" customHeight="1">
      <c r="A479" s="125"/>
      <c r="J479" s="127"/>
      <c r="K479" s="128"/>
    </row>
    <row r="480" spans="1:11" s="126" customFormat="1" ht="30" customHeight="1">
      <c r="A480" s="125"/>
      <c r="J480" s="127"/>
      <c r="K480" s="128"/>
    </row>
    <row r="481" spans="1:11" s="126" customFormat="1" ht="30" customHeight="1">
      <c r="A481" s="125"/>
      <c r="J481" s="127"/>
      <c r="K481" s="128"/>
    </row>
    <row r="482" spans="1:11" s="126" customFormat="1" ht="30" customHeight="1">
      <c r="A482" s="125"/>
      <c r="J482" s="127"/>
      <c r="K482" s="128"/>
    </row>
    <row r="483" spans="1:11" s="126" customFormat="1" ht="30" customHeight="1">
      <c r="A483" s="125"/>
      <c r="J483" s="127"/>
      <c r="K483" s="128"/>
    </row>
    <row r="484" spans="1:11" s="126" customFormat="1" ht="30" customHeight="1">
      <c r="A484" s="125"/>
      <c r="J484" s="127"/>
      <c r="K484" s="128"/>
    </row>
    <row r="485" spans="1:11" s="126" customFormat="1" ht="30" customHeight="1">
      <c r="A485" s="125"/>
      <c r="J485" s="127"/>
      <c r="K485" s="128"/>
    </row>
    <row r="486" spans="1:11" s="126" customFormat="1" ht="30" customHeight="1">
      <c r="A486" s="125"/>
      <c r="J486" s="127"/>
      <c r="K486" s="128"/>
    </row>
    <row r="487" spans="1:11" s="126" customFormat="1" ht="30" customHeight="1">
      <c r="A487" s="125"/>
      <c r="J487" s="127"/>
      <c r="K487" s="128"/>
    </row>
    <row r="488" spans="1:11" s="126" customFormat="1" ht="30" customHeight="1">
      <c r="A488" s="125"/>
      <c r="J488" s="127"/>
      <c r="K488" s="128"/>
    </row>
    <row r="489" spans="1:11" s="126" customFormat="1" ht="30" customHeight="1">
      <c r="A489" s="125"/>
      <c r="J489" s="127"/>
      <c r="K489" s="128"/>
    </row>
    <row r="490" spans="1:11" s="126" customFormat="1" ht="30" customHeight="1">
      <c r="A490" s="125"/>
      <c r="J490" s="127"/>
      <c r="K490" s="128"/>
    </row>
    <row r="491" spans="1:11" s="126" customFormat="1" ht="30" customHeight="1">
      <c r="A491" s="125"/>
      <c r="J491" s="127"/>
      <c r="K491" s="128"/>
    </row>
    <row r="492" spans="1:11" s="126" customFormat="1" ht="30" customHeight="1">
      <c r="A492" s="125"/>
      <c r="J492" s="127"/>
      <c r="K492" s="128"/>
    </row>
    <row r="493" spans="1:11" s="126" customFormat="1" ht="30" customHeight="1">
      <c r="A493" s="125"/>
      <c r="J493" s="127"/>
      <c r="K493" s="128"/>
    </row>
    <row r="494" spans="1:11" s="126" customFormat="1" ht="30" customHeight="1">
      <c r="A494" s="125"/>
      <c r="J494" s="127"/>
      <c r="K494" s="128"/>
    </row>
    <row r="495" spans="1:11" s="126" customFormat="1" ht="30" customHeight="1">
      <c r="A495" s="125"/>
      <c r="J495" s="127"/>
      <c r="K495" s="128"/>
    </row>
    <row r="496" spans="1:11" s="126" customFormat="1" ht="30" customHeight="1">
      <c r="A496" s="125"/>
      <c r="J496" s="127"/>
      <c r="K496" s="128"/>
    </row>
    <row r="497" spans="1:11" s="126" customFormat="1" ht="30" customHeight="1">
      <c r="A497" s="125"/>
      <c r="J497" s="127"/>
      <c r="K497" s="128"/>
    </row>
    <row r="498" spans="1:11" s="126" customFormat="1" ht="30" customHeight="1">
      <c r="A498" s="125"/>
      <c r="J498" s="127"/>
      <c r="K498" s="128"/>
    </row>
    <row r="499" spans="1:11" s="126" customFormat="1" ht="30" customHeight="1">
      <c r="A499" s="125"/>
      <c r="J499" s="127"/>
      <c r="K499" s="128"/>
    </row>
    <row r="500" spans="1:11" s="126" customFormat="1" ht="30" customHeight="1">
      <c r="A500" s="125"/>
      <c r="J500" s="127"/>
      <c r="K500" s="128"/>
    </row>
    <row r="501" spans="1:11" s="126" customFormat="1" ht="30" customHeight="1">
      <c r="A501" s="125"/>
      <c r="J501" s="127"/>
      <c r="K501" s="128"/>
    </row>
    <row r="502" spans="1:11" s="126" customFormat="1" ht="30" customHeight="1">
      <c r="A502" s="125"/>
      <c r="J502" s="127"/>
      <c r="K502" s="128"/>
    </row>
    <row r="503" spans="1:11" s="126" customFormat="1" ht="30" customHeight="1">
      <c r="A503" s="125"/>
      <c r="J503" s="127"/>
      <c r="K503" s="128"/>
    </row>
    <row r="504" spans="1:11" s="126" customFormat="1" ht="30" customHeight="1">
      <c r="A504" s="125"/>
      <c r="J504" s="127"/>
      <c r="K504" s="128"/>
    </row>
    <row r="505" spans="1:11" s="126" customFormat="1" ht="30" customHeight="1">
      <c r="A505" s="125"/>
      <c r="J505" s="127"/>
      <c r="K505" s="128"/>
    </row>
    <row r="506" spans="1:11" s="126" customFormat="1" ht="30" customHeight="1">
      <c r="A506" s="125"/>
      <c r="J506" s="127"/>
      <c r="K506" s="128"/>
    </row>
    <row r="507" spans="1:11" s="126" customFormat="1" ht="30" customHeight="1">
      <c r="A507" s="125"/>
      <c r="J507" s="127"/>
      <c r="K507" s="128"/>
    </row>
    <row r="508" spans="1:11" s="126" customFormat="1" ht="30" customHeight="1">
      <c r="A508" s="125"/>
      <c r="J508" s="127"/>
      <c r="K508" s="128"/>
    </row>
    <row r="509" spans="1:11" s="126" customFormat="1" ht="30" customHeight="1">
      <c r="A509" s="125"/>
      <c r="J509" s="127"/>
      <c r="K509" s="128"/>
    </row>
    <row r="510" spans="1:11" s="126" customFormat="1" ht="30" customHeight="1">
      <c r="A510" s="125"/>
      <c r="J510" s="127"/>
      <c r="K510" s="128"/>
    </row>
    <row r="511" spans="1:11" s="126" customFormat="1" ht="30" customHeight="1">
      <c r="A511" s="125"/>
      <c r="J511" s="127"/>
      <c r="K511" s="128"/>
    </row>
    <row r="512" spans="1:11" s="126" customFormat="1" ht="30" customHeight="1">
      <c r="A512" s="125"/>
      <c r="J512" s="127"/>
      <c r="K512" s="128"/>
    </row>
    <row r="513" spans="1:11" s="126" customFormat="1" ht="30" customHeight="1">
      <c r="A513" s="125"/>
      <c r="J513" s="127"/>
      <c r="K513" s="128"/>
    </row>
    <row r="514" spans="1:11" s="126" customFormat="1" ht="30" customHeight="1">
      <c r="A514" s="125"/>
      <c r="J514" s="127"/>
      <c r="K514" s="128"/>
    </row>
    <row r="515" spans="1:11" s="126" customFormat="1" ht="30" customHeight="1">
      <c r="A515" s="125"/>
      <c r="J515" s="127"/>
      <c r="K515" s="128"/>
    </row>
    <row r="516" spans="1:11" s="126" customFormat="1" ht="30" customHeight="1">
      <c r="A516" s="125"/>
      <c r="J516" s="127"/>
      <c r="K516" s="128"/>
    </row>
    <row r="517" spans="1:11" s="126" customFormat="1" ht="30" customHeight="1">
      <c r="A517" s="125"/>
      <c r="J517" s="127"/>
      <c r="K517" s="128"/>
    </row>
    <row r="518" spans="1:11" s="126" customFormat="1" ht="30" customHeight="1">
      <c r="A518" s="125"/>
      <c r="J518" s="127"/>
      <c r="K518" s="128"/>
    </row>
    <row r="519" spans="1:11" s="126" customFormat="1" ht="30" customHeight="1">
      <c r="A519" s="125"/>
      <c r="J519" s="127"/>
      <c r="K519" s="128"/>
    </row>
    <row r="520" spans="1:11" s="126" customFormat="1" ht="30" customHeight="1">
      <c r="A520" s="125"/>
      <c r="J520" s="127"/>
      <c r="K520" s="128"/>
    </row>
    <row r="521" spans="1:11" s="126" customFormat="1" ht="30" customHeight="1">
      <c r="A521" s="125"/>
      <c r="J521" s="127"/>
      <c r="K521" s="128"/>
    </row>
    <row r="522" spans="1:11" s="126" customFormat="1" ht="30" customHeight="1">
      <c r="A522" s="125"/>
      <c r="J522" s="127"/>
      <c r="K522" s="128"/>
    </row>
    <row r="523" spans="1:11" s="126" customFormat="1" ht="30" customHeight="1">
      <c r="A523" s="125"/>
      <c r="J523" s="127"/>
      <c r="K523" s="128"/>
    </row>
    <row r="524" spans="1:11" s="126" customFormat="1" ht="30" customHeight="1">
      <c r="A524" s="125"/>
      <c r="J524" s="127"/>
      <c r="K524" s="128"/>
    </row>
    <row r="525" spans="1:11" s="126" customFormat="1" ht="30" customHeight="1">
      <c r="A525" s="125"/>
      <c r="J525" s="127"/>
      <c r="K525" s="128"/>
    </row>
    <row r="526" spans="1:11" s="126" customFormat="1" ht="30" customHeight="1">
      <c r="A526" s="125"/>
      <c r="J526" s="127"/>
      <c r="K526" s="128"/>
    </row>
    <row r="527" spans="1:11" s="126" customFormat="1" ht="30" customHeight="1">
      <c r="A527" s="125"/>
      <c r="J527" s="127"/>
      <c r="K527" s="128"/>
    </row>
    <row r="528" spans="1:11" s="126" customFormat="1" ht="30" customHeight="1">
      <c r="A528" s="125"/>
      <c r="J528" s="127"/>
      <c r="K528" s="128"/>
    </row>
    <row r="529" spans="1:11" s="126" customFormat="1" ht="30" customHeight="1">
      <c r="A529" s="125"/>
      <c r="J529" s="127"/>
      <c r="K529" s="128"/>
    </row>
    <row r="530" spans="1:11" s="126" customFormat="1" ht="30" customHeight="1">
      <c r="A530" s="125"/>
      <c r="J530" s="127"/>
      <c r="K530" s="128"/>
    </row>
    <row r="531" spans="1:11" s="126" customFormat="1" ht="30" customHeight="1">
      <c r="A531" s="125"/>
      <c r="J531" s="127"/>
      <c r="K531" s="128"/>
    </row>
    <row r="532" spans="1:11" s="126" customFormat="1" ht="30" customHeight="1">
      <c r="A532" s="125"/>
      <c r="J532" s="127"/>
      <c r="K532" s="128"/>
    </row>
    <row r="533" spans="1:11" s="126" customFormat="1" ht="30" customHeight="1">
      <c r="A533" s="125"/>
      <c r="J533" s="127"/>
      <c r="K533" s="128"/>
    </row>
    <row r="534" spans="1:11" s="126" customFormat="1" ht="30" customHeight="1">
      <c r="A534" s="125"/>
      <c r="J534" s="127"/>
      <c r="K534" s="128"/>
    </row>
    <row r="535" spans="1:11" s="126" customFormat="1" ht="30" customHeight="1">
      <c r="A535" s="125"/>
      <c r="J535" s="127"/>
      <c r="K535" s="128"/>
    </row>
    <row r="536" spans="1:11" s="126" customFormat="1" ht="30" customHeight="1">
      <c r="A536" s="125"/>
      <c r="J536" s="127"/>
      <c r="K536" s="128"/>
    </row>
    <row r="537" spans="1:11" s="126" customFormat="1" ht="30" customHeight="1">
      <c r="A537" s="125"/>
      <c r="J537" s="127"/>
      <c r="K537" s="128"/>
    </row>
    <row r="538" spans="1:11" s="126" customFormat="1" ht="30" customHeight="1">
      <c r="A538" s="125"/>
      <c r="J538" s="127"/>
      <c r="K538" s="128"/>
    </row>
    <row r="539" spans="1:11" s="126" customFormat="1" ht="30" customHeight="1">
      <c r="A539" s="125"/>
      <c r="J539" s="127"/>
      <c r="K539" s="128"/>
    </row>
    <row r="540" spans="1:11" s="126" customFormat="1" ht="30" customHeight="1">
      <c r="A540" s="125"/>
      <c r="J540" s="127"/>
      <c r="K540" s="128"/>
    </row>
    <row r="541" spans="1:11" s="126" customFormat="1" ht="30" customHeight="1">
      <c r="A541" s="125"/>
      <c r="J541" s="127"/>
      <c r="K541" s="128"/>
    </row>
    <row r="542" spans="1:11" s="126" customFormat="1" ht="30" customHeight="1">
      <c r="A542" s="125"/>
      <c r="J542" s="127"/>
      <c r="K542" s="128"/>
    </row>
    <row r="543" spans="1:11" s="126" customFormat="1" ht="30" customHeight="1">
      <c r="A543" s="125"/>
      <c r="J543" s="127"/>
      <c r="K543" s="128"/>
    </row>
    <row r="544" spans="1:11" s="126" customFormat="1" ht="30" customHeight="1">
      <c r="A544" s="125"/>
      <c r="J544" s="127"/>
      <c r="K544" s="128"/>
    </row>
    <row r="545" spans="1:11" s="126" customFormat="1" ht="30" customHeight="1">
      <c r="A545" s="125"/>
      <c r="J545" s="127"/>
      <c r="K545" s="128"/>
    </row>
    <row r="546" spans="1:11" s="126" customFormat="1" ht="30" customHeight="1">
      <c r="A546" s="125"/>
      <c r="J546" s="127"/>
      <c r="K546" s="128"/>
    </row>
    <row r="547" spans="1:11" s="126" customFormat="1" ht="30" customHeight="1">
      <c r="A547" s="125"/>
      <c r="J547" s="127"/>
      <c r="K547" s="128"/>
    </row>
    <row r="548" spans="1:11" s="126" customFormat="1" ht="30" customHeight="1">
      <c r="A548" s="125"/>
      <c r="J548" s="127"/>
      <c r="K548" s="128"/>
    </row>
    <row r="549" spans="1:11" s="126" customFormat="1" ht="30" customHeight="1">
      <c r="A549" s="125"/>
      <c r="J549" s="127"/>
      <c r="K549" s="128"/>
    </row>
    <row r="550" spans="1:11" s="126" customFormat="1" ht="30" customHeight="1">
      <c r="A550" s="125"/>
      <c r="J550" s="127"/>
      <c r="K550" s="128"/>
    </row>
    <row r="551" spans="1:11" s="126" customFormat="1" ht="30" customHeight="1">
      <c r="A551" s="125"/>
      <c r="J551" s="127"/>
      <c r="K551" s="128"/>
    </row>
    <row r="552" spans="1:11" s="126" customFormat="1" ht="30" customHeight="1">
      <c r="A552" s="125"/>
      <c r="J552" s="127"/>
      <c r="K552" s="128"/>
    </row>
    <row r="553" spans="1:11" s="126" customFormat="1" ht="30" customHeight="1">
      <c r="A553" s="125"/>
      <c r="J553" s="127"/>
      <c r="K553" s="128"/>
    </row>
    <row r="554" spans="1:11" s="126" customFormat="1" ht="30" customHeight="1">
      <c r="A554" s="125"/>
      <c r="J554" s="127"/>
      <c r="K554" s="128"/>
    </row>
    <row r="555" spans="1:11" s="126" customFormat="1" ht="30" customHeight="1">
      <c r="A555" s="125"/>
      <c r="J555" s="127"/>
      <c r="K555" s="128"/>
    </row>
    <row r="556" spans="1:11" s="126" customFormat="1" ht="30" customHeight="1">
      <c r="A556" s="125"/>
      <c r="J556" s="127"/>
      <c r="K556" s="128"/>
    </row>
    <row r="557" spans="1:11" s="126" customFormat="1" ht="30" customHeight="1">
      <c r="A557" s="125"/>
      <c r="J557" s="127"/>
      <c r="K557" s="128"/>
    </row>
    <row r="558" spans="1:11" s="126" customFormat="1" ht="30" customHeight="1">
      <c r="A558" s="125"/>
      <c r="J558" s="127"/>
      <c r="K558" s="128"/>
    </row>
    <row r="559" spans="1:11" s="126" customFormat="1" ht="30" customHeight="1">
      <c r="A559" s="125"/>
      <c r="J559" s="127"/>
      <c r="K559" s="128"/>
    </row>
    <row r="560" spans="1:11" s="126" customFormat="1" ht="30" customHeight="1">
      <c r="A560" s="125"/>
      <c r="J560" s="127"/>
      <c r="K560" s="128"/>
    </row>
    <row r="561" spans="1:11" s="126" customFormat="1" ht="30" customHeight="1">
      <c r="A561" s="125"/>
      <c r="J561" s="127"/>
      <c r="K561" s="128"/>
    </row>
    <row r="562" spans="1:11" s="126" customFormat="1" ht="30" customHeight="1">
      <c r="A562" s="125"/>
      <c r="J562" s="127"/>
      <c r="K562" s="128"/>
    </row>
    <row r="563" spans="1:11" s="126" customFormat="1" ht="30" customHeight="1">
      <c r="A563" s="125"/>
      <c r="J563" s="127"/>
      <c r="K563" s="128"/>
    </row>
    <row r="564" spans="1:11" s="126" customFormat="1" ht="30" customHeight="1">
      <c r="A564" s="125"/>
      <c r="J564" s="127"/>
      <c r="K564" s="128"/>
    </row>
    <row r="565" spans="1:11" s="126" customFormat="1" ht="30" customHeight="1">
      <c r="A565" s="125"/>
      <c r="J565" s="127"/>
      <c r="K565" s="128"/>
    </row>
    <row r="566" spans="1:11" s="126" customFormat="1" ht="30" customHeight="1">
      <c r="A566" s="125"/>
      <c r="J566" s="127"/>
      <c r="K566" s="128"/>
    </row>
    <row r="567" spans="1:11" s="126" customFormat="1" ht="30" customHeight="1">
      <c r="A567" s="125"/>
      <c r="J567" s="127"/>
      <c r="K567" s="128"/>
    </row>
    <row r="568" spans="1:11" s="126" customFormat="1" ht="30" customHeight="1">
      <c r="A568" s="125"/>
      <c r="J568" s="127"/>
      <c r="K568" s="128"/>
    </row>
    <row r="569" spans="1:11" s="126" customFormat="1" ht="30" customHeight="1">
      <c r="A569" s="125"/>
      <c r="J569" s="127"/>
      <c r="K569" s="128"/>
    </row>
    <row r="570" spans="1:11" s="126" customFormat="1" ht="30" customHeight="1">
      <c r="A570" s="125"/>
      <c r="J570" s="127"/>
      <c r="K570" s="128"/>
    </row>
    <row r="571" spans="1:11" s="126" customFormat="1" ht="30" customHeight="1">
      <c r="A571" s="125"/>
      <c r="J571" s="127"/>
      <c r="K571" s="128"/>
    </row>
    <row r="572" spans="1:11" s="126" customFormat="1" ht="30" customHeight="1">
      <c r="A572" s="125"/>
      <c r="J572" s="127"/>
      <c r="K572" s="128"/>
    </row>
    <row r="573" spans="1:11" s="126" customFormat="1" ht="30" customHeight="1">
      <c r="A573" s="125"/>
      <c r="J573" s="127"/>
      <c r="K573" s="128"/>
    </row>
    <row r="574" spans="1:11" s="126" customFormat="1" ht="30" customHeight="1">
      <c r="A574" s="125"/>
      <c r="J574" s="127"/>
      <c r="K574" s="128"/>
    </row>
    <row r="575" spans="1:11" s="126" customFormat="1" ht="30" customHeight="1">
      <c r="A575" s="125"/>
      <c r="J575" s="127"/>
      <c r="K575" s="128"/>
    </row>
    <row r="576" spans="1:11" s="126" customFormat="1" ht="30" customHeight="1">
      <c r="A576" s="125"/>
      <c r="J576" s="127"/>
      <c r="K576" s="128"/>
    </row>
    <row r="577" spans="1:11" s="126" customFormat="1" ht="30" customHeight="1">
      <c r="A577" s="125"/>
      <c r="J577" s="127"/>
      <c r="K577" s="128"/>
    </row>
    <row r="578" spans="1:11" s="126" customFormat="1" ht="30" customHeight="1">
      <c r="A578" s="125"/>
      <c r="J578" s="127"/>
      <c r="K578" s="128"/>
    </row>
    <row r="579" spans="1:11" s="126" customFormat="1" ht="30" customHeight="1">
      <c r="A579" s="125"/>
      <c r="J579" s="127"/>
      <c r="K579" s="128"/>
    </row>
    <row r="580" spans="1:11" s="126" customFormat="1" ht="30" customHeight="1">
      <c r="A580" s="125"/>
      <c r="J580" s="127"/>
      <c r="K580" s="128"/>
    </row>
    <row r="581" spans="1:11" s="126" customFormat="1" ht="30" customHeight="1">
      <c r="A581" s="125"/>
      <c r="J581" s="127"/>
      <c r="K581" s="128"/>
    </row>
    <row r="582" spans="1:11" s="126" customFormat="1" ht="30" customHeight="1">
      <c r="A582" s="125"/>
      <c r="J582" s="127"/>
      <c r="K582" s="128"/>
    </row>
    <row r="583" spans="1:11" s="126" customFormat="1" ht="30" customHeight="1">
      <c r="A583" s="125"/>
      <c r="J583" s="127"/>
      <c r="K583" s="128"/>
    </row>
    <row r="584" spans="1:11" s="126" customFormat="1" ht="30" customHeight="1">
      <c r="A584" s="125"/>
      <c r="J584" s="127"/>
      <c r="K584" s="128"/>
    </row>
    <row r="585" spans="1:11" s="126" customFormat="1" ht="30" customHeight="1">
      <c r="A585" s="125"/>
      <c r="J585" s="127"/>
      <c r="K585" s="128"/>
    </row>
    <row r="586" spans="1:11" s="126" customFormat="1" ht="30" customHeight="1">
      <c r="A586" s="125"/>
      <c r="J586" s="127"/>
      <c r="K586" s="128"/>
    </row>
    <row r="587" spans="1:11" s="126" customFormat="1" ht="30" customHeight="1">
      <c r="A587" s="125"/>
      <c r="J587" s="127"/>
      <c r="K587" s="128"/>
    </row>
    <row r="588" spans="1:11" s="126" customFormat="1" ht="30" customHeight="1">
      <c r="A588" s="125"/>
      <c r="J588" s="127"/>
      <c r="K588" s="128"/>
    </row>
    <row r="589" spans="1:11" s="126" customFormat="1" ht="30" customHeight="1">
      <c r="A589" s="125"/>
      <c r="J589" s="127"/>
      <c r="K589" s="128"/>
    </row>
    <row r="590" spans="1:11" s="126" customFormat="1" ht="30" customHeight="1">
      <c r="A590" s="125"/>
      <c r="J590" s="127"/>
      <c r="K590" s="128"/>
    </row>
    <row r="591" spans="1:11" s="126" customFormat="1" ht="30" customHeight="1">
      <c r="A591" s="125"/>
      <c r="J591" s="127"/>
      <c r="K591" s="128"/>
    </row>
    <row r="592" spans="1:11" s="126" customFormat="1" ht="30" customHeight="1">
      <c r="A592" s="125"/>
      <c r="J592" s="127"/>
      <c r="K592" s="128"/>
    </row>
    <row r="593" spans="1:11" s="126" customFormat="1" ht="30" customHeight="1">
      <c r="A593" s="125"/>
      <c r="J593" s="127"/>
      <c r="K593" s="128"/>
    </row>
    <row r="594" spans="1:11" s="126" customFormat="1" ht="30" customHeight="1">
      <c r="A594" s="125"/>
      <c r="J594" s="127"/>
      <c r="K594" s="128"/>
    </row>
    <row r="595" spans="1:11" s="126" customFormat="1" ht="30" customHeight="1">
      <c r="A595" s="125"/>
      <c r="J595" s="127"/>
      <c r="K595" s="128"/>
    </row>
    <row r="596" spans="1:11" s="126" customFormat="1" ht="30" customHeight="1">
      <c r="A596" s="125"/>
      <c r="J596" s="127"/>
      <c r="K596" s="128"/>
    </row>
    <row r="597" spans="1:11" s="126" customFormat="1" ht="30" customHeight="1">
      <c r="A597" s="125"/>
      <c r="J597" s="127"/>
      <c r="K597" s="128"/>
    </row>
    <row r="598" spans="1:11" s="126" customFormat="1" ht="30" customHeight="1">
      <c r="A598" s="125"/>
      <c r="J598" s="127"/>
      <c r="K598" s="128"/>
    </row>
    <row r="599" spans="1:11" s="126" customFormat="1" ht="30" customHeight="1">
      <c r="A599" s="125"/>
      <c r="J599" s="127"/>
      <c r="K599" s="128"/>
    </row>
    <row r="600" spans="1:11" s="126" customFormat="1" ht="30" customHeight="1">
      <c r="A600" s="125"/>
      <c r="J600" s="127"/>
      <c r="K600" s="128"/>
    </row>
    <row r="601" spans="1:11" s="126" customFormat="1" ht="30" customHeight="1">
      <c r="A601" s="125"/>
      <c r="J601" s="127"/>
      <c r="K601" s="128"/>
    </row>
    <row r="602" spans="1:11" s="126" customFormat="1" ht="30" customHeight="1">
      <c r="A602" s="125"/>
      <c r="J602" s="127"/>
      <c r="K602" s="128"/>
    </row>
    <row r="603" spans="1:11" s="126" customFormat="1" ht="30" customHeight="1">
      <c r="A603" s="125"/>
      <c r="J603" s="127"/>
      <c r="K603" s="128"/>
    </row>
    <row r="604" spans="1:11" s="126" customFormat="1" ht="30" customHeight="1">
      <c r="A604" s="125"/>
      <c r="J604" s="127"/>
      <c r="K604" s="128"/>
    </row>
    <row r="605" spans="1:11" s="126" customFormat="1" ht="30" customHeight="1">
      <c r="A605" s="125"/>
      <c r="J605" s="127"/>
      <c r="K605" s="128"/>
    </row>
  </sheetData>
  <sheetProtection/>
  <mergeCells count="21">
    <mergeCell ref="A68:B68"/>
    <mergeCell ref="B71:J71"/>
    <mergeCell ref="A1:M1"/>
    <mergeCell ref="A52:B52"/>
    <mergeCell ref="A59:B59"/>
    <mergeCell ref="A60:B60"/>
    <mergeCell ref="A63:B63"/>
    <mergeCell ref="A64:B64"/>
    <mergeCell ref="A67:B67"/>
    <mergeCell ref="A15:B15"/>
    <mergeCell ref="A20:B20"/>
    <mergeCell ref="A26:B26"/>
    <mergeCell ref="A27:B27"/>
    <mergeCell ref="A38:B38"/>
    <mergeCell ref="A46:B46"/>
    <mergeCell ref="K2:K3"/>
    <mergeCell ref="L2:L3"/>
    <mergeCell ref="M2:M3"/>
    <mergeCell ref="A4:B4"/>
    <mergeCell ref="A5:B5"/>
    <mergeCell ref="A10:B10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4" sqref="A4:B4"/>
    </sheetView>
  </sheetViews>
  <sheetFormatPr defaultColWidth="9.140625" defaultRowHeight="27" customHeight="1"/>
  <cols>
    <col min="1" max="1" width="7.00390625" style="1" customWidth="1"/>
    <col min="2" max="2" width="27.140625" style="1" customWidth="1"/>
    <col min="3" max="11" width="9.00390625" style="1" customWidth="1"/>
    <col min="12" max="15" width="9.00390625" style="37" customWidth="1"/>
    <col min="16" max="16384" width="9.00390625" style="1" customWidth="1"/>
  </cols>
  <sheetData>
    <row r="1" spans="1:18" ht="27" customHeight="1">
      <c r="A1" s="150" t="s">
        <v>214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ht="45" customHeight="1">
      <c r="A2" s="2" t="s">
        <v>0</v>
      </c>
      <c r="B2" s="2"/>
      <c r="C2" s="3" t="s">
        <v>1</v>
      </c>
      <c r="D2" s="4"/>
      <c r="E2" s="4"/>
      <c r="F2" s="4"/>
      <c r="G2" s="4"/>
      <c r="H2" s="4"/>
      <c r="I2" s="4"/>
      <c r="J2" s="4"/>
      <c r="K2" s="5"/>
      <c r="L2" s="6" t="s">
        <v>55</v>
      </c>
      <c r="M2" s="6" t="s">
        <v>56</v>
      </c>
      <c r="N2" s="6" t="s">
        <v>3</v>
      </c>
      <c r="O2" s="7" t="s">
        <v>4</v>
      </c>
      <c r="P2" s="6" t="s">
        <v>5</v>
      </c>
      <c r="Q2" s="6" t="s">
        <v>6</v>
      </c>
      <c r="R2" s="6" t="s">
        <v>7</v>
      </c>
    </row>
    <row r="3" spans="1:18" ht="27" customHeight="1">
      <c r="A3" s="2"/>
      <c r="B3" s="2"/>
      <c r="C3" s="3" t="s">
        <v>8</v>
      </c>
      <c r="D3" s="4"/>
      <c r="E3" s="4"/>
      <c r="F3" s="4"/>
      <c r="G3" s="4"/>
      <c r="H3" s="4"/>
      <c r="I3" s="4"/>
      <c r="J3" s="4"/>
      <c r="K3" s="5"/>
      <c r="L3" s="6" t="s">
        <v>8</v>
      </c>
      <c r="M3" s="6" t="s">
        <v>9</v>
      </c>
      <c r="N3" s="6" t="s">
        <v>10</v>
      </c>
      <c r="O3" s="7" t="s">
        <v>11</v>
      </c>
      <c r="P3" s="8"/>
      <c r="Q3" s="8"/>
      <c r="R3" s="8"/>
    </row>
    <row r="4" spans="1:18" s="16" customFormat="1" ht="27" customHeight="1">
      <c r="A4" s="9" t="s">
        <v>12</v>
      </c>
      <c r="B4" s="10"/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1" t="s">
        <v>20</v>
      </c>
      <c r="K4" s="11" t="s">
        <v>21</v>
      </c>
      <c r="L4" s="12"/>
      <c r="M4" s="12"/>
      <c r="N4" s="12"/>
      <c r="O4" s="13">
        <v>30</v>
      </c>
      <c r="P4" s="14" t="e">
        <f>SUM(P32,P27,P22,P17,P12,P5)</f>
        <v>#DIV/0!</v>
      </c>
      <c r="Q4" s="15" t="e">
        <f>IF(P4&gt;=27,"5",IF(P4&gt;=22.5,"4",IF(P4&gt;=18,"3",IF(P4&gt;=15,"2",IF(P4&lt;=14.99,"1")))))</f>
        <v>#DIV/0!</v>
      </c>
      <c r="R4" s="15" t="e">
        <f>IF(P4&gt;=27,"ดีเยี่ยม",IF(P4&gt;=22.5,"ดีมาก",IF(P4&gt;=18,"ดี",IF(P4&gt;=15,"พอใช้",IF(P4&lt;=14.99,"ปรับปรุง")))))</f>
        <v>#DIV/0!</v>
      </c>
    </row>
    <row r="5" spans="1:18" s="23" customFormat="1" ht="27" customHeight="1">
      <c r="A5" s="17" t="s">
        <v>22</v>
      </c>
      <c r="B5" s="40"/>
      <c r="C5" s="40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20">
        <v>5</v>
      </c>
      <c r="P5" s="21" t="e">
        <f>SUM(P6:P11)</f>
        <v>#DIV/0!</v>
      </c>
      <c r="Q5" s="22" t="e">
        <f>IF(P5&gt;=4.5,"5",IF(P5&gt;=3.75,"4",IF(P5&gt;=3,"3",IF(P5&gt;=2.5,"2",IF(P5&lt;=2.49,"1")))))</f>
        <v>#DIV/0!</v>
      </c>
      <c r="R5" s="22" t="e">
        <f>IF(P5&gt;=4.5,"ดีเยี่ยม",IF(P5&gt;=3.75,"ดีมาก",IF(P5&gt;=3,"ดี",IF(P5&gt;=2.5,"พอใช้",IF(P5&lt;=2.59,"ปรับปรุง")))))</f>
        <v>#DIV/0!</v>
      </c>
    </row>
    <row r="6" spans="1:19" ht="27" customHeight="1">
      <c r="A6" s="24">
        <v>1.1</v>
      </c>
      <c r="B6" s="25" t="s">
        <v>23</v>
      </c>
      <c r="C6" s="7">
        <v>12</v>
      </c>
      <c r="D6" s="7">
        <v>12</v>
      </c>
      <c r="E6" s="7">
        <v>14</v>
      </c>
      <c r="F6" s="7">
        <v>13</v>
      </c>
      <c r="G6" s="7">
        <v>12</v>
      </c>
      <c r="H6" s="7">
        <v>13</v>
      </c>
      <c r="I6" s="7">
        <v>14</v>
      </c>
      <c r="J6" s="7">
        <v>14</v>
      </c>
      <c r="K6" s="7">
        <v>14</v>
      </c>
      <c r="L6" s="7">
        <f aca="true" t="shared" si="0" ref="L6:L11">SUM(C6:K6)</f>
        <v>118</v>
      </c>
      <c r="M6" s="7">
        <v>120</v>
      </c>
      <c r="N6" s="39">
        <f>SUM(L6)/M6*100</f>
        <v>98.33333333333333</v>
      </c>
      <c r="O6" s="24">
        <v>0.5</v>
      </c>
      <c r="P6" s="26">
        <f>SUM(N6)*O6/100</f>
        <v>0.49166666666666664</v>
      </c>
      <c r="Q6" s="22" t="str">
        <f>IF(P6&gt;=0.45,"5",IF(P6&gt;=0.38,"4",IF(P6&gt;=0.3,"3",IF(P6&gt;=0.25,"2",IF(P6&lt;=0.24,"1")))))</f>
        <v>5</v>
      </c>
      <c r="R6" s="22" t="str">
        <f>IF(P6&gt;=0.45,"ดีเยี่ยม",IF(P6&gt;=0.38,"ดีมาก",IF(P6&gt;=0.3,"ดี",IF(P6&gt;=0.25,"พอใช้",IF(P6&lt;=0.24,"ปรับปรุง")))))</f>
        <v>ดีเยี่ยม</v>
      </c>
      <c r="S6" s="1" t="s">
        <v>24</v>
      </c>
    </row>
    <row r="7" spans="1:18" ht="27" customHeight="1">
      <c r="A7" s="24">
        <v>1.2</v>
      </c>
      <c r="B7" s="25" t="s">
        <v>25</v>
      </c>
      <c r="C7" s="7"/>
      <c r="D7" s="7"/>
      <c r="E7" s="7"/>
      <c r="F7" s="7"/>
      <c r="G7" s="7"/>
      <c r="H7" s="7"/>
      <c r="I7" s="7"/>
      <c r="J7" s="7"/>
      <c r="K7" s="7"/>
      <c r="L7" s="7">
        <f>SUM(C7:K7)</f>
        <v>0</v>
      </c>
      <c r="M7" s="7"/>
      <c r="N7" s="7" t="e">
        <f aca="true" t="shared" si="1" ref="N7:N36">SUM(L7)/M7*100</f>
        <v>#DIV/0!</v>
      </c>
      <c r="O7" s="24">
        <v>0.5</v>
      </c>
      <c r="P7" s="26" t="e">
        <f aca="true" t="shared" si="2" ref="P7:P16">SUM(N7)*O7/100</f>
        <v>#DIV/0!</v>
      </c>
      <c r="Q7" s="22" t="e">
        <f>IF(P7&gt;=0.45,"5",IF(P7&gt;=3.38,"4",IF(P7&gt;=0.3,"3",IF(P7&gt;=0.25,"2",IF(P7&lt;=0.24,"1")))))</f>
        <v>#DIV/0!</v>
      </c>
      <c r="R7" s="22" t="e">
        <f>IF(P7&gt;=0.45,"ดีเยี่ยม",IF(P7&gt;=0.38,"ดีมาก",IF(P7&gt;=0.3,"ดี",IF(P7&gt;=0.25,"พอใช้",IF(P7&lt;=0.24,"ปรับปรุง")))))</f>
        <v>#DIV/0!</v>
      </c>
    </row>
    <row r="8" spans="1:18" ht="27" customHeight="1">
      <c r="A8" s="24">
        <v>1.3</v>
      </c>
      <c r="B8" s="25" t="s">
        <v>26</v>
      </c>
      <c r="C8" s="7"/>
      <c r="D8" s="7"/>
      <c r="E8" s="7"/>
      <c r="F8" s="7"/>
      <c r="G8" s="7"/>
      <c r="H8" s="7"/>
      <c r="I8" s="7"/>
      <c r="J8" s="7"/>
      <c r="K8" s="7"/>
      <c r="L8" s="7">
        <f t="shared" si="0"/>
        <v>0</v>
      </c>
      <c r="M8" s="7"/>
      <c r="N8" s="7" t="e">
        <f t="shared" si="1"/>
        <v>#DIV/0!</v>
      </c>
      <c r="O8" s="27">
        <v>1</v>
      </c>
      <c r="P8" s="26" t="e">
        <f t="shared" si="2"/>
        <v>#DIV/0!</v>
      </c>
      <c r="Q8" s="28" t="e">
        <f>IF(P8&gt;=0.9,"5",IF(P8&gt;=0.75,"4",IF(P8&gt;=0.6,"3",IF(P8&gt;=0.5,"2",IF(P8&lt;=0.49,"1")))))</f>
        <v>#DIV/0!</v>
      </c>
      <c r="R8" s="28" t="e">
        <f>IF(P8&gt;=0.9,"ดีเยี่ยม",IF(P8&gt;=0.75,"ดีมาก",IF(P8&gt;=0.6,"ดี",IF(P8&gt;=0.5,"พอใช้",IF(P8&lt;=0.49,"ปรับปรุง")))))</f>
        <v>#DIV/0!</v>
      </c>
    </row>
    <row r="9" spans="1:18" ht="27" customHeight="1">
      <c r="A9" s="24">
        <v>1.4</v>
      </c>
      <c r="B9" s="25" t="s">
        <v>27</v>
      </c>
      <c r="C9" s="7"/>
      <c r="D9" s="7"/>
      <c r="E9" s="7"/>
      <c r="F9" s="7"/>
      <c r="G9" s="7"/>
      <c r="H9" s="7"/>
      <c r="I9" s="7"/>
      <c r="J9" s="7"/>
      <c r="K9" s="7"/>
      <c r="L9" s="7">
        <f t="shared" si="0"/>
        <v>0</v>
      </c>
      <c r="M9" s="7"/>
      <c r="N9" s="7" t="e">
        <f t="shared" si="1"/>
        <v>#DIV/0!</v>
      </c>
      <c r="O9" s="27">
        <v>1</v>
      </c>
      <c r="P9" s="26" t="e">
        <f t="shared" si="2"/>
        <v>#DIV/0!</v>
      </c>
      <c r="Q9" s="28" t="e">
        <f>IF(P9&gt;=0.9,"5",IF(P9&gt;=0.75,"4",IF(P9&gt;=0.6,"3",IF(P9&gt;=0.5,"2",IF(P9&lt;=0.49,"1")))))</f>
        <v>#DIV/0!</v>
      </c>
      <c r="R9" s="28" t="e">
        <f>IF(P9&gt;=0.9,"ดีเยี่ยม",IF(P9&gt;=0.75,"ดีมาก",IF(P9&gt;=0.6,"ดี",IF(P9&gt;=0.5,"พอใช้",IF(P9&lt;=0.49,"ปรับปรุง")))))</f>
        <v>#DIV/0!</v>
      </c>
    </row>
    <row r="10" spans="1:18" ht="27" customHeight="1">
      <c r="A10" s="24">
        <v>1.5</v>
      </c>
      <c r="B10" s="25" t="s">
        <v>28</v>
      </c>
      <c r="C10" s="7"/>
      <c r="D10" s="7"/>
      <c r="E10" s="7"/>
      <c r="F10" s="7"/>
      <c r="G10" s="7"/>
      <c r="H10" s="7"/>
      <c r="I10" s="7"/>
      <c r="J10" s="7"/>
      <c r="K10" s="7"/>
      <c r="L10" s="7">
        <f t="shared" si="0"/>
        <v>0</v>
      </c>
      <c r="M10" s="7"/>
      <c r="N10" s="7" t="e">
        <f t="shared" si="1"/>
        <v>#DIV/0!</v>
      </c>
      <c r="O10" s="27">
        <v>1</v>
      </c>
      <c r="P10" s="26" t="e">
        <f t="shared" si="2"/>
        <v>#DIV/0!</v>
      </c>
      <c r="Q10" s="28" t="e">
        <f>IF(P10&gt;=0.9,"5",IF(P10&gt;=0.75,"4",IF(P10&gt;=0.6,"3",IF(P10&gt;=0.5,"2",IF(P10&lt;=0.49,"1")))))</f>
        <v>#DIV/0!</v>
      </c>
      <c r="R10" s="28" t="e">
        <f>IF(P10&gt;=0.9,"ดีเยี่ยม",IF(P10&gt;=0.75,"ดีมาก",IF(P10&gt;=0.6,"ดี",IF(P10&gt;=0.5,"พอใช้",IF(P10&lt;=0.49,"ปรับปรุง")))))</f>
        <v>#DIV/0!</v>
      </c>
    </row>
    <row r="11" spans="1:18" ht="27" customHeight="1">
      <c r="A11" s="24">
        <v>1.6</v>
      </c>
      <c r="B11" s="25" t="s">
        <v>29</v>
      </c>
      <c r="C11" s="7"/>
      <c r="D11" s="7"/>
      <c r="E11" s="7"/>
      <c r="F11" s="7"/>
      <c r="G11" s="7"/>
      <c r="H11" s="7"/>
      <c r="I11" s="7"/>
      <c r="J11" s="7"/>
      <c r="K11" s="7"/>
      <c r="L11" s="7">
        <f t="shared" si="0"/>
        <v>0</v>
      </c>
      <c r="M11" s="7"/>
      <c r="N11" s="7" t="e">
        <f t="shared" si="1"/>
        <v>#DIV/0!</v>
      </c>
      <c r="O11" s="29">
        <v>1</v>
      </c>
      <c r="P11" s="26" t="e">
        <f t="shared" si="2"/>
        <v>#DIV/0!</v>
      </c>
      <c r="Q11" s="28" t="e">
        <f>IF(P11&gt;=0.9,"5",IF(P11&gt;=0.75,"4",IF(P11&gt;=0.6,"3",IF(P11&gt;=0.5,"2",IF(P11&lt;=0.49,"1")))))</f>
        <v>#DIV/0!</v>
      </c>
      <c r="R11" s="28" t="e">
        <f>IF(P11&gt;=0.9,"ดีเยี่ยม",IF(P11&gt;=0.75,"ดีมาก",IF(P11&gt;=0.6,"ดี",IF(P11&gt;=0.5,"พอใช้",IF(P11&lt;=0.49,"ปรับปรุง")))))</f>
        <v>#DIV/0!</v>
      </c>
    </row>
    <row r="12" spans="1:19" s="23" customFormat="1" ht="27" customHeight="1">
      <c r="A12" s="17" t="s">
        <v>30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30">
        <v>5</v>
      </c>
      <c r="P12" s="31" t="e">
        <f>SUM(P13:P16)</f>
        <v>#DIV/0!</v>
      </c>
      <c r="Q12" s="22" t="e">
        <f>IF(P12&gt;=4.5,"5",IF(P12&gt;=3.75,"4",IF(P12&gt;=3,"3",IF(P12&gt;=2.5,"2",IF(P12&lt;=2.49,"1")))))</f>
        <v>#DIV/0!</v>
      </c>
      <c r="R12" s="22" t="e">
        <f>IF(P12&gt;=4.5,"ดีเยี่ยม",IF(P12&gt;=3.75,"ดีมาก",IF(P12&gt;=3,"ดี",IF(P12&gt;=2.5,"พอใช้",IF(P12&lt;=2.59,"ปรับปรุง")))))</f>
        <v>#DIV/0!</v>
      </c>
      <c r="S12" s="32" t="s">
        <v>24</v>
      </c>
    </row>
    <row r="13" spans="1:18" ht="27" customHeight="1">
      <c r="A13" s="24">
        <v>2.1</v>
      </c>
      <c r="B13" s="25" t="s">
        <v>31</v>
      </c>
      <c r="C13" s="7"/>
      <c r="D13" s="7"/>
      <c r="E13" s="7"/>
      <c r="F13" s="7"/>
      <c r="G13" s="7"/>
      <c r="H13" s="7"/>
      <c r="I13" s="7"/>
      <c r="J13" s="7"/>
      <c r="K13" s="7"/>
      <c r="L13" s="7">
        <f>SUM(C13:K13)</f>
        <v>0</v>
      </c>
      <c r="M13" s="7"/>
      <c r="N13" s="7" t="e">
        <f t="shared" si="1"/>
        <v>#DIV/0!</v>
      </c>
      <c r="O13" s="29">
        <v>2</v>
      </c>
      <c r="P13" s="26" t="e">
        <f t="shared" si="2"/>
        <v>#DIV/0!</v>
      </c>
      <c r="Q13" s="28" t="e">
        <f>IF(P13&gt;=1.8,"5",IF(P13&gt;=1.5,"4",IF(P13&gt;=1.5,"3",IF(P13&gt;=1.2,"2",IF(P13&lt;=0.99,"1")))))</f>
        <v>#DIV/0!</v>
      </c>
      <c r="R13" s="28" t="e">
        <f>IF(P13&gt;=1.8,"ดีเยี่ยม",IF(P13&gt;=1.5,"ดีมาก",IF(P13&gt;=1.5,"ดี",IF(P13&gt;=1.2,"พอใช้",IF(P13&lt;=0.99,"ปรับปรุง")))))</f>
        <v>#DIV/0!</v>
      </c>
    </row>
    <row r="14" spans="1:18" ht="27" customHeight="1">
      <c r="A14" s="24">
        <v>2.2</v>
      </c>
      <c r="B14" s="25" t="s">
        <v>32</v>
      </c>
      <c r="C14" s="7"/>
      <c r="D14" s="7"/>
      <c r="E14" s="7"/>
      <c r="F14" s="7"/>
      <c r="G14" s="7"/>
      <c r="H14" s="7"/>
      <c r="I14" s="7"/>
      <c r="J14" s="7"/>
      <c r="K14" s="7"/>
      <c r="L14" s="7">
        <f>SUM(C14:K14)</f>
        <v>0</v>
      </c>
      <c r="M14" s="7"/>
      <c r="N14" s="7" t="e">
        <f t="shared" si="1"/>
        <v>#DIV/0!</v>
      </c>
      <c r="O14" s="29">
        <v>1</v>
      </c>
      <c r="P14" s="26" t="e">
        <f t="shared" si="2"/>
        <v>#DIV/0!</v>
      </c>
      <c r="Q14" s="28" t="e">
        <f>IF(P14&gt;=0.9,"5",IF(P14&gt;=0.75,"4",IF(P14&gt;=0.6,"3",IF(P14&gt;=0.5,"2",IF(P14&lt;=0.49,"1")))))</f>
        <v>#DIV/0!</v>
      </c>
      <c r="R14" s="28" t="e">
        <f>IF(P14&gt;=0.9,"ดีเยี่ยม",IF(P14&gt;=0.75,"ดีมาก",IF(P14&gt;=0.6,"ดี",IF(P14&gt;=0.5,"พอใช้",IF(P14&lt;=0.49,"ปรับปรุง")))))</f>
        <v>#DIV/0!</v>
      </c>
    </row>
    <row r="15" spans="1:18" ht="27" customHeight="1">
      <c r="A15" s="24">
        <v>2.3</v>
      </c>
      <c r="B15" s="25" t="s">
        <v>33</v>
      </c>
      <c r="C15" s="7"/>
      <c r="D15" s="7"/>
      <c r="E15" s="7"/>
      <c r="F15" s="7"/>
      <c r="G15" s="7"/>
      <c r="H15" s="7"/>
      <c r="I15" s="7"/>
      <c r="J15" s="7"/>
      <c r="K15" s="7"/>
      <c r="L15" s="7">
        <f>SUM(C15:K15)</f>
        <v>0</v>
      </c>
      <c r="M15" s="7"/>
      <c r="N15" s="7" t="e">
        <f t="shared" si="1"/>
        <v>#DIV/0!</v>
      </c>
      <c r="O15" s="29">
        <v>1</v>
      </c>
      <c r="P15" s="26" t="e">
        <f t="shared" si="2"/>
        <v>#DIV/0!</v>
      </c>
      <c r="Q15" s="28" t="e">
        <f>IF(P15&gt;=0.9,"5",IF(P15&gt;=0.75,"4",IF(P15&gt;=0.6,"3",IF(P15&gt;=0.5,"2",IF(P15&lt;=0.49,"1")))))</f>
        <v>#DIV/0!</v>
      </c>
      <c r="R15" s="28" t="e">
        <f>IF(P15&gt;=0.9,"ดีเยี่ยม",IF(P15&gt;=0.75,"ดีมาก",IF(P15&gt;=0.6,"ดี",IF(P15&gt;=0.5,"พอใช้",IF(P15&lt;=0.49,"ปรับปรุง")))))</f>
        <v>#DIV/0!</v>
      </c>
    </row>
    <row r="16" spans="1:18" ht="27" customHeight="1">
      <c r="A16" s="24">
        <v>2.4</v>
      </c>
      <c r="B16" s="25" t="s">
        <v>34</v>
      </c>
      <c r="C16" s="7"/>
      <c r="D16" s="7"/>
      <c r="E16" s="7"/>
      <c r="F16" s="7"/>
      <c r="G16" s="7"/>
      <c r="H16" s="7"/>
      <c r="I16" s="7"/>
      <c r="J16" s="7"/>
      <c r="K16" s="7"/>
      <c r="L16" s="7">
        <f>SUM(C16:K16)</f>
        <v>0</v>
      </c>
      <c r="M16" s="7"/>
      <c r="N16" s="7" t="e">
        <f t="shared" si="1"/>
        <v>#DIV/0!</v>
      </c>
      <c r="O16" s="29">
        <v>1</v>
      </c>
      <c r="P16" s="26" t="e">
        <f t="shared" si="2"/>
        <v>#DIV/0!</v>
      </c>
      <c r="Q16" s="28" t="e">
        <f>IF(P16&gt;=0.9,"5",IF(P16&gt;=0.75,"4",IF(P16&gt;=0.6,"3",IF(P16&gt;=0.5,"2",IF(P16&lt;=0.49,"1")))))</f>
        <v>#DIV/0!</v>
      </c>
      <c r="R16" s="28" t="e">
        <f>IF(P16&gt;=0.9,"ดีเยี่ยม",IF(P16&gt;=0.75,"ดีมาก",IF(P16&gt;=0.6,"ดี",IF(P16&gt;=0.5,"พอใช้",IF(P16&lt;=0.49,"ปรับปรุง")))))</f>
        <v>#DIV/0!</v>
      </c>
    </row>
    <row r="17" spans="1:18" s="23" customFormat="1" ht="27" customHeight="1">
      <c r="A17" s="33" t="s">
        <v>35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30">
        <v>5</v>
      </c>
      <c r="P17" s="31" t="e">
        <f>SUM(P18:P21)</f>
        <v>#DIV/0!</v>
      </c>
      <c r="Q17" s="34" t="e">
        <f>IF(R17&gt;=4.5,"5",IF(R17&gt;=3.75,"4",IF(R17&gt;=3,"3",IF(R17&gt;=2.5,"2",IF(R17&lt;=2.49,"1")))))</f>
        <v>#DIV/0!</v>
      </c>
      <c r="R17" s="34" t="e">
        <f>IF(P17&gt;=4.5,"ดีเยี่ยม",IF(P17&gt;=3.75,"ดีมาก",IF(P17&gt;=3,"ดี",IF(P17&gt;=2.5,"พอใช้",IF(P17&lt;=2.59,"ปรับปรุง")))))</f>
        <v>#DIV/0!</v>
      </c>
    </row>
    <row r="18" spans="1:18" ht="27" customHeight="1">
      <c r="A18" s="24">
        <v>3.1</v>
      </c>
      <c r="B18" s="25" t="s">
        <v>36</v>
      </c>
      <c r="C18" s="7"/>
      <c r="D18" s="7"/>
      <c r="E18" s="7"/>
      <c r="F18" s="7"/>
      <c r="G18" s="7"/>
      <c r="H18" s="7"/>
      <c r="I18" s="7"/>
      <c r="J18" s="7"/>
      <c r="K18" s="7"/>
      <c r="L18" s="7">
        <f>SUM(C18:K18)</f>
        <v>0</v>
      </c>
      <c r="M18" s="7"/>
      <c r="N18" s="7" t="e">
        <f t="shared" si="1"/>
        <v>#DIV/0!</v>
      </c>
      <c r="O18" s="29">
        <v>2</v>
      </c>
      <c r="P18" s="26" t="e">
        <f>SUM(N18)*O18/100</f>
        <v>#DIV/0!</v>
      </c>
      <c r="Q18" s="28" t="e">
        <f>IF(P18&gt;=1.8,"5",IF(P18&gt;=1.5,"4",IF(P18&gt;=1.5,"3",IF(P18&gt;=1.2,"2",IF(P18&lt;=0.99,"1")))))</f>
        <v>#DIV/0!</v>
      </c>
      <c r="R18" s="28" t="e">
        <f>IF(P18&gt;=1.8,"ดีเยี่ยม",IF(P18&gt;=1.5,"ดีมาก",IF(P18&gt;=1.5,"ดี",IF(P18&gt;=1.2,"พอใช้",IF(P18&lt;=0.99,"ปรับปรุง")))))</f>
        <v>#DIV/0!</v>
      </c>
    </row>
    <row r="19" spans="1:18" ht="27" customHeight="1">
      <c r="A19" s="24">
        <v>3.2</v>
      </c>
      <c r="B19" s="25" t="s">
        <v>37</v>
      </c>
      <c r="C19" s="7"/>
      <c r="D19" s="7"/>
      <c r="E19" s="7"/>
      <c r="F19" s="7"/>
      <c r="G19" s="7"/>
      <c r="H19" s="7"/>
      <c r="I19" s="7"/>
      <c r="J19" s="7"/>
      <c r="K19" s="7"/>
      <c r="L19" s="7">
        <f>SUM(C19:K19)</f>
        <v>0</v>
      </c>
      <c r="M19" s="7"/>
      <c r="N19" s="7" t="e">
        <f t="shared" si="1"/>
        <v>#DIV/0!</v>
      </c>
      <c r="O19" s="29">
        <v>1</v>
      </c>
      <c r="P19" s="26" t="e">
        <f>SUM(N19)*O19/100</f>
        <v>#DIV/0!</v>
      </c>
      <c r="Q19" s="28" t="e">
        <f>IF(P19&gt;=0.9,"5",IF(P19&gt;=0.75,"4",IF(P19&gt;=0.6,"3",IF(P19&gt;=0.5,"2",IF(P19&lt;=0.49,"1")))))</f>
        <v>#DIV/0!</v>
      </c>
      <c r="R19" s="28" t="e">
        <f>IF(P19&gt;=0.9,"ดีเยี่ยม",IF(P19&gt;=0.75,"ดีมาก",IF(P19&gt;=0.6,"ดี",IF(P19&gt;=0.5,"พอใช้",IF(P19&lt;=0.49,"ปรับปรุง")))))</f>
        <v>#DIV/0!</v>
      </c>
    </row>
    <row r="20" spans="1:18" ht="27" customHeight="1">
      <c r="A20" s="24">
        <v>3.3</v>
      </c>
      <c r="B20" s="25" t="s">
        <v>38</v>
      </c>
      <c r="C20" s="7"/>
      <c r="D20" s="7"/>
      <c r="E20" s="7"/>
      <c r="F20" s="7"/>
      <c r="G20" s="7"/>
      <c r="H20" s="7"/>
      <c r="I20" s="7"/>
      <c r="J20" s="7"/>
      <c r="K20" s="7"/>
      <c r="L20" s="7">
        <f>SUM(C20:K20)</f>
        <v>0</v>
      </c>
      <c r="M20" s="7"/>
      <c r="N20" s="7" t="e">
        <f t="shared" si="1"/>
        <v>#DIV/0!</v>
      </c>
      <c r="O20" s="29">
        <v>1</v>
      </c>
      <c r="P20" s="26" t="e">
        <f>SUM(N20)*O20/100</f>
        <v>#DIV/0!</v>
      </c>
      <c r="Q20" s="28" t="e">
        <f>IF(P20&gt;=0.9,"5",IF(P20&gt;=0.75,"4",IF(P20&gt;=0.6,"3",IF(P20&gt;=0.5,"2",IF(P20&lt;=0.49,"1")))))</f>
        <v>#DIV/0!</v>
      </c>
      <c r="R20" s="28" t="e">
        <f>IF(P20&gt;=0.9,"ดีเยี่ยม",IF(P20&gt;=0.75,"ดีมาก",IF(P20&gt;=0.6,"ดี",IF(P20&gt;=0.5,"พอใช้",IF(P20&lt;=0.49,"ปรับปรุง")))))</f>
        <v>#DIV/0!</v>
      </c>
    </row>
    <row r="21" spans="1:18" ht="27" customHeight="1">
      <c r="A21" s="24">
        <v>3.4</v>
      </c>
      <c r="B21" s="25" t="s">
        <v>39</v>
      </c>
      <c r="C21" s="7"/>
      <c r="D21" s="7"/>
      <c r="E21" s="7"/>
      <c r="F21" s="7"/>
      <c r="G21" s="7"/>
      <c r="H21" s="7"/>
      <c r="I21" s="7"/>
      <c r="J21" s="7"/>
      <c r="K21" s="7"/>
      <c r="L21" s="7">
        <f>SUM(C21:K21)</f>
        <v>0</v>
      </c>
      <c r="M21" s="7"/>
      <c r="N21" s="7" t="e">
        <f t="shared" si="1"/>
        <v>#DIV/0!</v>
      </c>
      <c r="O21" s="29">
        <v>1</v>
      </c>
      <c r="P21" s="26" t="e">
        <f>SUM(N21)*O21/100</f>
        <v>#DIV/0!</v>
      </c>
      <c r="Q21" s="28" t="e">
        <f>IF(P21&gt;=0.9,"5",IF(P21&gt;=0.75,"4",IF(P21&gt;=0.6,"3",IF(P21&gt;=0.5,"2",IF(P21&lt;=0.49,"1")))))</f>
        <v>#DIV/0!</v>
      </c>
      <c r="R21" s="28" t="e">
        <f>IF(P21&gt;=0.9,"ดีเยี่ยม",IF(P21&gt;=0.75,"ดีมาก",IF(P21&gt;=0.6,"ดี",IF(P21&gt;=0.5,"พอใช้",IF(P21&lt;=0.49,"ปรับปรุง")))))</f>
        <v>#DIV/0!</v>
      </c>
    </row>
    <row r="22" spans="1:18" s="23" customFormat="1" ht="27" customHeight="1">
      <c r="A22" s="17" t="s">
        <v>40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35">
        <v>5</v>
      </c>
      <c r="P22" s="36" t="e">
        <f>SUM(P23:P26)</f>
        <v>#DIV/0!</v>
      </c>
      <c r="Q22" s="22" t="e">
        <f>IF(P22&gt;=4.5,"5",IF(P22&gt;=3.75,"4",IF(P22&gt;=3,"3",IF(P22&gt;=2.5,"2",IF(P22&lt;=2.49,"1")))))</f>
        <v>#DIV/0!</v>
      </c>
      <c r="R22" s="22" t="e">
        <f>IF(P22&gt;=4.5,"ดีเยี่ยม",IF(P22&gt;=3.75,"ดีมาก",IF(P22&gt;=3,"ดี",IF(P22&gt;=2.5,"พอใช้",IF(P22&lt;=2.59,"ปรับปรุง")))))</f>
        <v>#DIV/0!</v>
      </c>
    </row>
    <row r="23" spans="1:18" ht="27" customHeight="1">
      <c r="A23" s="24">
        <v>4.1</v>
      </c>
      <c r="B23" s="25" t="s">
        <v>41</v>
      </c>
      <c r="C23" s="7"/>
      <c r="D23" s="7"/>
      <c r="E23" s="7"/>
      <c r="F23" s="7"/>
      <c r="G23" s="7"/>
      <c r="H23" s="7"/>
      <c r="I23" s="7"/>
      <c r="J23" s="7"/>
      <c r="K23" s="7"/>
      <c r="L23" s="7">
        <f>SUM(C23:K23)</f>
        <v>0</v>
      </c>
      <c r="M23" s="7"/>
      <c r="N23" s="7" t="e">
        <f t="shared" si="1"/>
        <v>#DIV/0!</v>
      </c>
      <c r="O23" s="29">
        <v>2</v>
      </c>
      <c r="P23" s="26" t="e">
        <f>SUM(N23)*O23/100</f>
        <v>#DIV/0!</v>
      </c>
      <c r="Q23" s="28" t="e">
        <f>IF(P23&gt;=1.8,"5",IF(P23&gt;=1.5,"4",IF(P23&gt;=1.5,"3",IF(P23&gt;=1.2,"2",IF(P23&lt;=0.99,"1")))))</f>
        <v>#DIV/0!</v>
      </c>
      <c r="R23" s="28" t="e">
        <f>IF(P23&gt;=1.8,"ดีเยี่ยม",IF(P23&gt;=1.5,"ดีมาก",IF(P23&gt;=1.5,"ดี",IF(P23&gt;=1.2,"พอใช้",IF(P23&lt;=0.99,"ปรับปรุง")))))</f>
        <v>#DIV/0!</v>
      </c>
    </row>
    <row r="24" spans="1:18" ht="27" customHeight="1">
      <c r="A24" s="24">
        <v>4.2</v>
      </c>
      <c r="B24" s="25" t="s">
        <v>42</v>
      </c>
      <c r="C24" s="7"/>
      <c r="D24" s="7"/>
      <c r="E24" s="7"/>
      <c r="F24" s="7"/>
      <c r="G24" s="7"/>
      <c r="H24" s="7"/>
      <c r="I24" s="7"/>
      <c r="J24" s="7"/>
      <c r="K24" s="7"/>
      <c r="L24" s="7">
        <f>SUM(C24:K24)</f>
        <v>0</v>
      </c>
      <c r="M24" s="7"/>
      <c r="N24" s="7" t="e">
        <f t="shared" si="1"/>
        <v>#DIV/0!</v>
      </c>
      <c r="O24" s="29">
        <v>1</v>
      </c>
      <c r="P24" s="26" t="e">
        <f>SUM(N24)*O24/100</f>
        <v>#DIV/0!</v>
      </c>
      <c r="Q24" s="28" t="e">
        <f>IF(P24&gt;=0.9,"5",IF(P24&gt;=0.75,"4",IF(P24&gt;=0.6,"3",IF(P24&gt;=0.5,"2",IF(P24&lt;=0.49,"1")))))</f>
        <v>#DIV/0!</v>
      </c>
      <c r="R24" s="28" t="e">
        <f>IF(P24&gt;=0.9,"ดีเยี่ยม",IF(P24&gt;=0.75,"ดีมาก",IF(P24&gt;=0.6,"ดี",IF(P24&gt;=0.5,"พอใช้",IF(P24&lt;=0.49,"ปรับปรุง")))))</f>
        <v>#DIV/0!</v>
      </c>
    </row>
    <row r="25" spans="1:18" ht="27" customHeight="1">
      <c r="A25" s="24">
        <v>4.3</v>
      </c>
      <c r="B25" s="25" t="s">
        <v>43</v>
      </c>
      <c r="C25" s="7"/>
      <c r="D25" s="7"/>
      <c r="E25" s="7"/>
      <c r="F25" s="7"/>
      <c r="G25" s="7"/>
      <c r="H25" s="7"/>
      <c r="I25" s="7"/>
      <c r="J25" s="7"/>
      <c r="K25" s="7"/>
      <c r="L25" s="7">
        <f>SUM(C25:K25)</f>
        <v>0</v>
      </c>
      <c r="M25" s="7"/>
      <c r="N25" s="7" t="e">
        <f t="shared" si="1"/>
        <v>#DIV/0!</v>
      </c>
      <c r="O25" s="29">
        <v>1</v>
      </c>
      <c r="P25" s="26" t="e">
        <f>SUM(N25)*O25/100</f>
        <v>#DIV/0!</v>
      </c>
      <c r="Q25" s="28" t="e">
        <f>IF(P25&gt;=0.9,"5",IF(P25&gt;=0.75,"4",IF(P25&gt;=0.6,"3",IF(P25&gt;=0.5,"2",IF(P25&lt;=0.49,"1")))))</f>
        <v>#DIV/0!</v>
      </c>
      <c r="R25" s="28" t="e">
        <f>IF(P25&gt;=0.9,"ดีเยี่ยม",IF(P25&gt;=0.75,"ดีมาก",IF(P25&gt;=0.6,"ดี",IF(P25&gt;=0.5,"พอใช้",IF(P25&lt;=0.49,"ปรับปรุง")))))</f>
        <v>#DIV/0!</v>
      </c>
    </row>
    <row r="26" spans="1:18" ht="27" customHeight="1">
      <c r="A26" s="24">
        <v>4.4</v>
      </c>
      <c r="B26" s="25" t="s">
        <v>44</v>
      </c>
      <c r="C26" s="7"/>
      <c r="D26" s="7"/>
      <c r="E26" s="7"/>
      <c r="F26" s="7"/>
      <c r="G26" s="7"/>
      <c r="H26" s="7"/>
      <c r="I26" s="7"/>
      <c r="J26" s="7"/>
      <c r="K26" s="7"/>
      <c r="L26" s="7">
        <f>SUM(C26:K26)</f>
        <v>0</v>
      </c>
      <c r="M26" s="7"/>
      <c r="N26" s="7" t="e">
        <f t="shared" si="1"/>
        <v>#DIV/0!</v>
      </c>
      <c r="O26" s="29">
        <v>1</v>
      </c>
      <c r="P26" s="26" t="e">
        <f>SUM(N26)*O26/100</f>
        <v>#DIV/0!</v>
      </c>
      <c r="Q26" s="28" t="e">
        <f>IF(P26&gt;=0.9,"5",IF(P26&gt;=0.75,"4",IF(P26&gt;=0.6,"3",IF(P26&gt;=0.5,"2",IF(P26&lt;=0.49,"1")))))</f>
        <v>#DIV/0!</v>
      </c>
      <c r="R26" s="28" t="e">
        <f>IF(P26&gt;=0.9,"ดีเยี่ยม",IF(P26&gt;=0.75,"ดีมาก",IF(P26&gt;=0.6,"ดี",IF(P26&gt;=0.5,"พอใช้",IF(P26&lt;=0.49,"ปรับปรุง")))))</f>
        <v>#DIV/0!</v>
      </c>
    </row>
    <row r="27" spans="1:18" s="23" customFormat="1" ht="27" customHeight="1">
      <c r="A27" s="17" t="s">
        <v>45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  <c r="O27" s="30">
        <v>5</v>
      </c>
      <c r="P27" s="31" t="e">
        <f>SUM(P28:P31)</f>
        <v>#DIV/0!</v>
      </c>
      <c r="Q27" s="22" t="e">
        <f>IF(P27&gt;=4.5,"5",IF(P27&gt;=3.75,"4",IF(P27&gt;=3,"3",IF(P27&gt;=2.5,"2",IF(P27&lt;=2.49,"1")))))</f>
        <v>#DIV/0!</v>
      </c>
      <c r="R27" s="22" t="e">
        <f>IF(P27&gt;=4.5,"ดีเยี่ยม",IF(P27&gt;=3.75,"ดีมาก",IF(P27&gt;=3,"ดี",IF(P27&gt;=2.5,"พอใช้",IF(P27&lt;=2.59,"ปรับปรุง")))))</f>
        <v>#DIV/0!</v>
      </c>
    </row>
    <row r="28" spans="1:18" ht="27" customHeight="1">
      <c r="A28" s="24">
        <v>5.1</v>
      </c>
      <c r="B28" s="25" t="s">
        <v>46</v>
      </c>
      <c r="C28" s="7"/>
      <c r="D28" s="7"/>
      <c r="E28" s="7"/>
      <c r="F28" s="7"/>
      <c r="G28" s="7"/>
      <c r="H28" s="7"/>
      <c r="I28" s="7"/>
      <c r="J28" s="7"/>
      <c r="K28" s="7"/>
      <c r="L28" s="7">
        <f>SUM(C28:K28)</f>
        <v>0</v>
      </c>
      <c r="M28" s="7"/>
      <c r="N28" s="7" t="e">
        <f t="shared" si="1"/>
        <v>#DIV/0!</v>
      </c>
      <c r="O28" s="29">
        <v>1</v>
      </c>
      <c r="P28" s="26" t="e">
        <f>SUM(N28)*O28/100</f>
        <v>#DIV/0!</v>
      </c>
      <c r="Q28" s="28" t="e">
        <f>IF(P28&gt;=0.9,"5",IF(P28&gt;=0.75,"4",IF(P28&gt;=0.6,"3",IF(P28&gt;=0.5,"2",IF(P28&lt;=0.49,"1")))))</f>
        <v>#DIV/0!</v>
      </c>
      <c r="R28" s="28" t="e">
        <f>IF(P28&gt;=0.9,"ดีเยี่ยม",IF(P28&gt;=0.75,"ดีมาก",IF(P28&gt;=0.6,"ดี",IF(P28&gt;=0.5,"พอใช้",IF(P28&lt;=0.49,"ปรับปรุง")))))</f>
        <v>#DIV/0!</v>
      </c>
    </row>
    <row r="29" spans="1:18" ht="27" customHeight="1">
      <c r="A29" s="24">
        <v>5.2</v>
      </c>
      <c r="B29" s="25" t="s">
        <v>47</v>
      </c>
      <c r="C29" s="7"/>
      <c r="D29" s="7"/>
      <c r="E29" s="7"/>
      <c r="F29" s="7"/>
      <c r="G29" s="7"/>
      <c r="H29" s="7"/>
      <c r="I29" s="7"/>
      <c r="J29" s="7"/>
      <c r="K29" s="7"/>
      <c r="L29" s="7">
        <f>SUM(C29:K29)</f>
        <v>0</v>
      </c>
      <c r="M29" s="7"/>
      <c r="N29" s="7" t="e">
        <f t="shared" si="1"/>
        <v>#DIV/0!</v>
      </c>
      <c r="O29" s="29">
        <v>1</v>
      </c>
      <c r="P29" s="26" t="e">
        <f>SUM(N29)*O29/100</f>
        <v>#DIV/0!</v>
      </c>
      <c r="Q29" s="28" t="e">
        <f>IF(P29&gt;=0.9,"5",IF(P29&gt;=0.75,"4",IF(P29&gt;=0.6,"3",IF(P29&gt;=0.5,"2",IF(P29&lt;=0.49,"1")))))</f>
        <v>#DIV/0!</v>
      </c>
      <c r="R29" s="28" t="e">
        <f>IF(P29&gt;=0.9,"ดีเยี่ยม",IF(P29&gt;=0.75,"ดีมาก",IF(P29&gt;=0.6,"ดี",IF(P29&gt;=0.5,"พอใช้",IF(P29&lt;=0.49,"ปรับปรุง")))))</f>
        <v>#DIV/0!</v>
      </c>
    </row>
    <row r="30" spans="1:18" ht="27" customHeight="1">
      <c r="A30" s="24">
        <v>5.3</v>
      </c>
      <c r="B30" s="25" t="s">
        <v>48</v>
      </c>
      <c r="C30" s="7"/>
      <c r="D30" s="7"/>
      <c r="E30" s="7"/>
      <c r="F30" s="7"/>
      <c r="G30" s="7"/>
      <c r="H30" s="7"/>
      <c r="I30" s="7"/>
      <c r="J30" s="7"/>
      <c r="K30" s="7"/>
      <c r="L30" s="7">
        <f>SUM(C30:K30)</f>
        <v>0</v>
      </c>
      <c r="M30" s="7"/>
      <c r="N30" s="7" t="e">
        <f t="shared" si="1"/>
        <v>#DIV/0!</v>
      </c>
      <c r="O30" s="29">
        <v>2</v>
      </c>
      <c r="P30" s="26" t="e">
        <f>SUM(N30)*O30/100</f>
        <v>#DIV/0!</v>
      </c>
      <c r="Q30" s="28" t="e">
        <f>IF(P30&gt;=1.8,"5",IF(P30&gt;=1.5,"4",IF(P30&gt;=1.5,"3",IF(P30&gt;=1.2,"2",IF(P30&lt;=0.99,"1")))))</f>
        <v>#DIV/0!</v>
      </c>
      <c r="R30" s="28" t="e">
        <f>IF(P30&gt;=1.8,"ดีเยี่ยม",IF(P30&gt;=1.5,"ดีมาก",IF(P30&gt;=1.5,"ดี",IF(P30&gt;=1.2,"พอใช้",IF(P30&lt;=0.99,"ปรับปรุง")))))</f>
        <v>#DIV/0!</v>
      </c>
    </row>
    <row r="31" spans="1:18" ht="27" customHeight="1">
      <c r="A31" s="24">
        <v>5.4</v>
      </c>
      <c r="B31" s="25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>
        <f>SUM(C31:K31)</f>
        <v>0</v>
      </c>
      <c r="M31" s="7"/>
      <c r="N31" s="7" t="e">
        <f t="shared" si="1"/>
        <v>#DIV/0!</v>
      </c>
      <c r="O31" s="29">
        <v>1</v>
      </c>
      <c r="P31" s="26" t="e">
        <f>SUM(N31)*O31/100</f>
        <v>#DIV/0!</v>
      </c>
      <c r="Q31" s="28" t="e">
        <f>IF(P31&gt;=0.9,"5",IF(P31&gt;=0.75,"4",IF(P31&gt;=0.6,"3",IF(P31&gt;=0.5,"2",IF(P31&lt;=0.49,"1")))))</f>
        <v>#DIV/0!</v>
      </c>
      <c r="R31" s="28" t="e">
        <f>IF(P31&gt;=0.9,"ดีเยี่ยม",IF(P31&gt;=0.75,"ดีมาก",IF(P31&gt;=0.6,"ดี",IF(P31&gt;=0.5,"พอใช้",IF(P31&lt;=0.49,"ปรับปรุง")))))</f>
        <v>#DIV/0!</v>
      </c>
    </row>
    <row r="32" spans="1:18" s="23" customFormat="1" ht="27" customHeight="1">
      <c r="A32" s="17" t="s">
        <v>50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  <c r="O32" s="30">
        <v>5</v>
      </c>
      <c r="P32" s="31" t="e">
        <f>SUM(P33:P36)</f>
        <v>#DIV/0!</v>
      </c>
      <c r="Q32" s="22" t="e">
        <f>IF(P32&gt;=4.5,"5",IF(P32&gt;=3.75,"4",IF(P32&gt;=3,"3",IF(P32&gt;=2.5,"2",IF(P32&lt;=2.49,"1")))))</f>
        <v>#DIV/0!</v>
      </c>
      <c r="R32" s="22" t="e">
        <f>IF(P32&gt;=4.5,"ดีเยี่ยม",IF(P32&gt;=3.75,"ดีมาก",IF(P32&gt;=3,"ดี",IF(P32&gt;=2.5,"พอใช้",IF(P32&lt;=2.59,"ปรับปรุง")))))</f>
        <v>#DIV/0!</v>
      </c>
    </row>
    <row r="33" spans="1:18" ht="27" customHeight="1">
      <c r="A33" s="24">
        <v>6.1</v>
      </c>
      <c r="B33" s="25" t="s">
        <v>51</v>
      </c>
      <c r="C33" s="7"/>
      <c r="D33" s="7"/>
      <c r="E33" s="7"/>
      <c r="F33" s="7"/>
      <c r="G33" s="7"/>
      <c r="H33" s="7"/>
      <c r="I33" s="7"/>
      <c r="J33" s="7"/>
      <c r="K33" s="7"/>
      <c r="L33" s="7">
        <f>SUM(C33:K33)</f>
        <v>0</v>
      </c>
      <c r="M33" s="7"/>
      <c r="N33" s="7" t="e">
        <f t="shared" si="1"/>
        <v>#DIV/0!</v>
      </c>
      <c r="O33" s="29">
        <v>2</v>
      </c>
      <c r="P33" s="26" t="e">
        <f>SUM(N33)*O33/100</f>
        <v>#DIV/0!</v>
      </c>
      <c r="Q33" s="28" t="e">
        <f>IF(P33&gt;=1.8,"5",IF(P33&gt;=1.5,"4",IF(P33&gt;=1.5,"3",IF(P33&gt;=1.2,"2",IF(P33&lt;=0.99,"1")))))</f>
        <v>#DIV/0!</v>
      </c>
      <c r="R33" s="28" t="e">
        <f>IF(P33&gt;=1.8,"ดีเยี่ยม",IF(P33&gt;=1.5,"ดีมาก",IF(P33&gt;=1.5,"ดี",IF(P33&gt;=1.2,"พอใช้",IF(P33&lt;=0.99,"ปรับปรุง")))))</f>
        <v>#DIV/0!</v>
      </c>
    </row>
    <row r="34" spans="1:18" ht="27" customHeight="1">
      <c r="A34" s="24">
        <v>6.2</v>
      </c>
      <c r="B34" s="25" t="s">
        <v>52</v>
      </c>
      <c r="C34" s="7"/>
      <c r="D34" s="7"/>
      <c r="E34" s="7"/>
      <c r="F34" s="7"/>
      <c r="G34" s="7"/>
      <c r="H34" s="7"/>
      <c r="I34" s="7"/>
      <c r="J34" s="7"/>
      <c r="K34" s="7"/>
      <c r="L34" s="7">
        <f>SUM(C34:K34)</f>
        <v>0</v>
      </c>
      <c r="M34" s="7"/>
      <c r="N34" s="7" t="e">
        <f t="shared" si="1"/>
        <v>#DIV/0!</v>
      </c>
      <c r="O34" s="29">
        <v>1</v>
      </c>
      <c r="P34" s="26" t="e">
        <f>SUM(N34)*O34/100</f>
        <v>#DIV/0!</v>
      </c>
      <c r="Q34" s="28" t="e">
        <f>IF(P34&gt;=0.9,"5",IF(P34&gt;=0.75,"4",IF(P34&gt;=0.6,"3",IF(P34&gt;=0.5,"2",IF(P34&lt;=0.49,"1")))))</f>
        <v>#DIV/0!</v>
      </c>
      <c r="R34" s="28" t="e">
        <f>IF(P34&gt;=0.9,"ดีเยี่ยม",IF(P34&gt;=0.75,"ดีมาก",IF(P34&gt;=0.6,"ดี",IF(P34&gt;=0.5,"พอใช้",IF(P34&lt;=0.49,"ปรับปรุง")))))</f>
        <v>#DIV/0!</v>
      </c>
    </row>
    <row r="35" spans="1:18" ht="27" customHeight="1">
      <c r="A35" s="24">
        <v>6.3</v>
      </c>
      <c r="B35" s="25" t="s">
        <v>53</v>
      </c>
      <c r="C35" s="7"/>
      <c r="D35" s="7"/>
      <c r="E35" s="7"/>
      <c r="F35" s="7"/>
      <c r="G35" s="7"/>
      <c r="H35" s="7"/>
      <c r="I35" s="7"/>
      <c r="J35" s="7"/>
      <c r="K35" s="7"/>
      <c r="L35" s="7">
        <f>SUM(C35:K35)</f>
        <v>0</v>
      </c>
      <c r="M35" s="7"/>
      <c r="N35" s="7" t="e">
        <f t="shared" si="1"/>
        <v>#DIV/0!</v>
      </c>
      <c r="O35" s="29">
        <v>1</v>
      </c>
      <c r="P35" s="26" t="e">
        <f>SUM(N35)*O35/100</f>
        <v>#DIV/0!</v>
      </c>
      <c r="Q35" s="28" t="e">
        <f>IF(P35&gt;=0.9,"5",IF(P35&gt;=0.75,"4",IF(P35&gt;=0.6,"3",IF(P35&gt;=0.5,"2",IF(P35&lt;=0.49,"1")))))</f>
        <v>#DIV/0!</v>
      </c>
      <c r="R35" s="28" t="e">
        <f>IF(P35&gt;=0.9,"ดีเยี่ยม",IF(P35&gt;=0.75,"ดีมาก",IF(P35&gt;=0.6,"ดี",IF(P35&gt;=0.5,"พอใช้",IF(P35&lt;=0.49,"ปรับปรุง")))))</f>
        <v>#DIV/0!</v>
      </c>
    </row>
    <row r="36" spans="1:18" ht="25.5" customHeight="1">
      <c r="A36" s="24">
        <v>6.4</v>
      </c>
      <c r="B36" s="25" t="s">
        <v>54</v>
      </c>
      <c r="C36" s="7"/>
      <c r="D36" s="7"/>
      <c r="E36" s="7"/>
      <c r="F36" s="7"/>
      <c r="G36" s="7"/>
      <c r="H36" s="7"/>
      <c r="I36" s="7"/>
      <c r="J36" s="7"/>
      <c r="K36" s="7"/>
      <c r="L36" s="7">
        <f>SUM(C36:K36)</f>
        <v>0</v>
      </c>
      <c r="M36" s="7"/>
      <c r="N36" s="7" t="e">
        <f t="shared" si="1"/>
        <v>#DIV/0!</v>
      </c>
      <c r="O36" s="27">
        <v>1</v>
      </c>
      <c r="P36" s="26" t="e">
        <f>SUM(N36)*O36/100</f>
        <v>#DIV/0!</v>
      </c>
      <c r="Q36" s="28" t="e">
        <f>IF(P36&gt;=0.9,"5",IF(P36&gt;=0.75,"4",IF(P36&gt;=0.6,"3",IF(P36&gt;=0.5,"2",IF(P36&lt;=0.49,"1")))))</f>
        <v>#DIV/0!</v>
      </c>
      <c r="R36" s="28" t="e">
        <f>IF(P36&gt;=0.9,"ดีเยี่ยม",IF(P36&gt;=0.75,"ดีมาก",IF(P36&gt;=0.6,"ดี",IF(P36&gt;=0.5,"พอใช้",IF(P36&lt;=0.49,"ปรับปรุง")))))</f>
        <v>#DIV/0!</v>
      </c>
    </row>
    <row r="38" ht="27" customHeight="1">
      <c r="A38" s="38" t="s">
        <v>24</v>
      </c>
    </row>
    <row r="39" ht="27" customHeight="1">
      <c r="A39" s="38"/>
    </row>
    <row r="40" ht="27" customHeight="1">
      <c r="A40" s="38"/>
    </row>
  </sheetData>
  <sheetProtection/>
  <mergeCells count="10">
    <mergeCell ref="A12:N12"/>
    <mergeCell ref="A17:N17"/>
    <mergeCell ref="A22:N22"/>
    <mergeCell ref="A27:N27"/>
    <mergeCell ref="A32:N32"/>
    <mergeCell ref="A2:B3"/>
    <mergeCell ref="C2:K2"/>
    <mergeCell ref="C3:K3"/>
    <mergeCell ref="A4:B4"/>
    <mergeCell ref="A5:C5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1"/>
  <sheetViews>
    <sheetView zoomScale="85" zoomScaleNormal="8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5" sqref="A5:D5"/>
    </sheetView>
  </sheetViews>
  <sheetFormatPr defaultColWidth="12.421875" defaultRowHeight="15"/>
  <cols>
    <col min="1" max="1" width="5.00390625" style="1" customWidth="1"/>
    <col min="2" max="2" width="51.28125" style="1" customWidth="1"/>
    <col min="3" max="3" width="15.421875" style="71" customWidth="1"/>
    <col min="4" max="4" width="18.421875" style="71" customWidth="1"/>
    <col min="5" max="5" width="15.7109375" style="71" customWidth="1"/>
    <col min="6" max="6" width="12.421875" style="71" customWidth="1"/>
    <col min="7" max="9" width="12.421875" style="72" customWidth="1"/>
    <col min="10" max="16384" width="12.421875" style="1" customWidth="1"/>
  </cols>
  <sheetData>
    <row r="1" spans="1:4" ht="46.5" customHeight="1">
      <c r="A1" s="151" t="s">
        <v>215</v>
      </c>
      <c r="B1" s="151"/>
      <c r="C1" s="151"/>
      <c r="D1" s="151"/>
    </row>
    <row r="2" spans="1:9" ht="39.75" customHeight="1">
      <c r="A2" s="2" t="s">
        <v>0</v>
      </c>
      <c r="B2" s="2"/>
      <c r="C2" s="50" t="s">
        <v>2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</row>
    <row r="3" spans="1:9" ht="20.25" customHeight="1">
      <c r="A3" s="2"/>
      <c r="B3" s="2"/>
      <c r="C3" s="50" t="s">
        <v>8</v>
      </c>
      <c r="D3" s="50" t="s">
        <v>9</v>
      </c>
      <c r="E3" s="50" t="s">
        <v>10</v>
      </c>
      <c r="F3" s="50" t="s">
        <v>11</v>
      </c>
      <c r="G3" s="51"/>
      <c r="H3" s="51"/>
      <c r="I3" s="51"/>
    </row>
    <row r="4" spans="1:9" s="16" customFormat="1" ht="23.25">
      <c r="A4" s="46" t="s">
        <v>57</v>
      </c>
      <c r="B4" s="46"/>
      <c r="C4" s="52"/>
      <c r="D4" s="52"/>
      <c r="E4" s="53" t="s">
        <v>24</v>
      </c>
      <c r="F4" s="54">
        <f>SUM(F5,F15,F22,F26,F33,F37,)</f>
        <v>50</v>
      </c>
      <c r="G4" s="55" t="e">
        <f>SUM(G5,G15,G22,G26,G33,G37)</f>
        <v>#DIV/0!</v>
      </c>
      <c r="H4" s="56" t="e">
        <f>IF(G4&gt;=45,"5",IF(G4&gt;=37.5,"4",IF(G4&gt;=30,"3",IF(G4&gt;=25,"2",IF(G4&lt;=24.99,"1")))))</f>
        <v>#DIV/0!</v>
      </c>
      <c r="I4" s="56" t="e">
        <f>IF(G4&gt;=45,"ดีเยี่ยม",IF(G4&gt;=37.5,"ดีมาก",IF(G4&gt;=30,"ดี",IF(G4&gt;=25,"พอใช้",IF(G4&lt;=24.99,"ปรับปรุง")))))</f>
        <v>#DIV/0!</v>
      </c>
    </row>
    <row r="5" spans="1:9" s="23" customFormat="1" ht="23.25">
      <c r="A5" s="17" t="s">
        <v>58</v>
      </c>
      <c r="B5" s="40"/>
      <c r="C5" s="40"/>
      <c r="D5" s="41"/>
      <c r="E5" s="57" t="s">
        <v>24</v>
      </c>
      <c r="F5" s="54">
        <f>SUM(F6:F14)</f>
        <v>10</v>
      </c>
      <c r="G5" s="58" t="e">
        <f>SUM(G6:G14)</f>
        <v>#DIV/0!</v>
      </c>
      <c r="H5" s="56" t="e">
        <f>IF(G5&gt;=9,"5",IF(G5&gt;=7.5,"4",IF(G5&gt;=6,"3",IF(G5&gt;=5,"2",IF(G5&lt;=4.99,"1")))))</f>
        <v>#DIV/0!</v>
      </c>
      <c r="I5" s="56" t="e">
        <f>IF(G5&gt;=9,"ดีเยี่ยม",IF(G5&gt;=7.5,"ดีมาก",IF(G5&gt;=6,"ดี",IF(G5&gt;=5,"พอใช้",IF(G5&lt;=4.99,"ปรับปรุง")))))</f>
        <v>#DIV/0!</v>
      </c>
    </row>
    <row r="6" spans="1:9" ht="93">
      <c r="A6" s="24">
        <v>7.1</v>
      </c>
      <c r="B6" s="43" t="s">
        <v>59</v>
      </c>
      <c r="C6" s="50">
        <v>7</v>
      </c>
      <c r="D6" s="50">
        <v>10</v>
      </c>
      <c r="E6" s="59">
        <f aca="true" t="shared" si="0" ref="E6:E14">SUM(C6)/D6*100</f>
        <v>70</v>
      </c>
      <c r="F6" s="54">
        <v>1</v>
      </c>
      <c r="G6" s="60">
        <f>SUM(E6)*F6/100</f>
        <v>0.7</v>
      </c>
      <c r="H6" s="61" t="str">
        <f>IF(G6&gt;=0.9,"5",IF(G6&gt;=0.75,"4",IF(G6&gt;=0.6,"3",IF(G6&gt;=0.5,"2",IF(G6&lt;=0.49,"1")))))</f>
        <v>3</v>
      </c>
      <c r="I6" s="61" t="str">
        <f>IF(G6&gt;=0.9,"ดีเยี่ยม",IF(G6&gt;=0.75,"ดีมาก",IF(G6&gt;=0.6,"ดี",IF(G6&gt;=0.5,"พอใช้",IF(G6&lt;=0.49,"ปรับปรุง")))))</f>
        <v>ดี</v>
      </c>
    </row>
    <row r="7" spans="1:9" ht="93">
      <c r="A7" s="24">
        <v>7.2</v>
      </c>
      <c r="B7" s="43" t="s">
        <v>60</v>
      </c>
      <c r="C7" s="50"/>
      <c r="D7" s="50"/>
      <c r="E7" s="59" t="e">
        <f t="shared" si="0"/>
        <v>#DIV/0!</v>
      </c>
      <c r="F7" s="54">
        <v>1</v>
      </c>
      <c r="G7" s="60" t="e">
        <f>SUM(E7)*F7/100</f>
        <v>#DIV/0!</v>
      </c>
      <c r="H7" s="61" t="e">
        <f>IF(G7&gt;=0.9,"5",IF(G7&gt;=0.75,"4",IF(G7&gt;=0.6,"3",IF(G7&gt;=0.5,"2",IF(G7&lt;=0.49,"1")))))</f>
        <v>#DIV/0!</v>
      </c>
      <c r="I7" s="61" t="e">
        <f>IF(G7&gt;=0.9,"ดีเยี่ยม",IF(G7&gt;=0.75,"ดีมาก",IF(G7&gt;=0.6,"ดี",IF(G7&gt;=0.5,"พอใช้",IF(G7&lt;=0.49,"ปรับปรุง")))))</f>
        <v>#DIV/0!</v>
      </c>
    </row>
    <row r="8" spans="1:9" ht="93">
      <c r="A8" s="24">
        <v>7.3</v>
      </c>
      <c r="B8" s="43" t="s">
        <v>61</v>
      </c>
      <c r="C8" s="50"/>
      <c r="D8" s="50"/>
      <c r="E8" s="59" t="e">
        <f t="shared" si="0"/>
        <v>#DIV/0!</v>
      </c>
      <c r="F8" s="54">
        <v>2</v>
      </c>
      <c r="G8" s="60" t="e">
        <f aca="true" t="shared" si="1" ref="G8:G14">SUM(E8)*F8/100</f>
        <v>#DIV/0!</v>
      </c>
      <c r="H8" s="61" t="e">
        <f>IF(G8&gt;=2,"5",IF(G8&gt;=1.6,"4",IF(G8&gt;=1.2,"3",IF(G8&gt;=0.8,"2",IF(G8&lt;=0.4,"1")))))</f>
        <v>#DIV/0!</v>
      </c>
      <c r="I8" s="61" t="e">
        <f>IF(G8&gt;=2,"ดีเยี่ยม",IF(G8&gt;=1.6,"ดีมาก",IF(G8&gt;=1.2,"ดี",IF(G8&gt;=0.8,"พอใช้",IF(G8&lt;=0.4,"ปรับปรุง")))))</f>
        <v>#DIV/0!</v>
      </c>
    </row>
    <row r="9" spans="1:9" ht="93">
      <c r="A9" s="24">
        <v>7.4</v>
      </c>
      <c r="B9" s="43" t="s">
        <v>62</v>
      </c>
      <c r="C9" s="50"/>
      <c r="D9" s="50"/>
      <c r="E9" s="59" t="e">
        <f t="shared" si="0"/>
        <v>#DIV/0!</v>
      </c>
      <c r="F9" s="54">
        <v>1</v>
      </c>
      <c r="G9" s="60" t="e">
        <f t="shared" si="1"/>
        <v>#DIV/0!</v>
      </c>
      <c r="H9" s="61" t="e">
        <f aca="true" t="shared" si="2" ref="H9:H14">IF(G9&gt;=0.9,"5",IF(G9&gt;=0.75,"4",IF(G9&gt;=0.6,"3",IF(G9&gt;=0.5,"2",IF(G9&lt;=0.49,"1")))))</f>
        <v>#DIV/0!</v>
      </c>
      <c r="I9" s="61" t="e">
        <f aca="true" t="shared" si="3" ref="I9:I14">IF(G9&gt;=0.9,"ดีเยี่ยม",IF(G9&gt;=0.75,"ดีมาก",IF(G9&gt;=0.6,"ดี",IF(G9&gt;=0.5,"พอใช้",IF(G9&lt;=0.49,"ปรับปรุง")))))</f>
        <v>#DIV/0!</v>
      </c>
    </row>
    <row r="10" spans="1:9" ht="93">
      <c r="A10" s="24">
        <v>7.5</v>
      </c>
      <c r="B10" s="43" t="s">
        <v>63</v>
      </c>
      <c r="C10" s="50"/>
      <c r="D10" s="50"/>
      <c r="E10" s="59" t="e">
        <f t="shared" si="0"/>
        <v>#DIV/0!</v>
      </c>
      <c r="F10" s="54">
        <v>1</v>
      </c>
      <c r="G10" s="60" t="e">
        <f t="shared" si="1"/>
        <v>#DIV/0!</v>
      </c>
      <c r="H10" s="61" t="e">
        <f t="shared" si="2"/>
        <v>#DIV/0!</v>
      </c>
      <c r="I10" s="61" t="e">
        <f t="shared" si="3"/>
        <v>#DIV/0!</v>
      </c>
    </row>
    <row r="11" spans="1:9" ht="93">
      <c r="A11" s="24">
        <v>7.6</v>
      </c>
      <c r="B11" s="43" t="s">
        <v>64</v>
      </c>
      <c r="C11" s="50"/>
      <c r="D11" s="50"/>
      <c r="E11" s="59" t="e">
        <f t="shared" si="0"/>
        <v>#DIV/0!</v>
      </c>
      <c r="F11" s="54">
        <v>1</v>
      </c>
      <c r="G11" s="60" t="e">
        <f t="shared" si="1"/>
        <v>#DIV/0!</v>
      </c>
      <c r="H11" s="61" t="e">
        <f t="shared" si="2"/>
        <v>#DIV/0!</v>
      </c>
      <c r="I11" s="61" t="e">
        <f t="shared" si="3"/>
        <v>#DIV/0!</v>
      </c>
    </row>
    <row r="12" spans="1:9" ht="93">
      <c r="A12" s="24">
        <v>7.7</v>
      </c>
      <c r="B12" s="43" t="s">
        <v>65</v>
      </c>
      <c r="C12" s="50"/>
      <c r="D12" s="50"/>
      <c r="E12" s="59" t="e">
        <f t="shared" si="0"/>
        <v>#DIV/0!</v>
      </c>
      <c r="F12" s="54">
        <v>1</v>
      </c>
      <c r="G12" s="60" t="e">
        <f t="shared" si="1"/>
        <v>#DIV/0!</v>
      </c>
      <c r="H12" s="61" t="e">
        <f t="shared" si="2"/>
        <v>#DIV/0!</v>
      </c>
      <c r="I12" s="61" t="e">
        <f t="shared" si="3"/>
        <v>#DIV/0!</v>
      </c>
    </row>
    <row r="13" spans="1:9" ht="69.75">
      <c r="A13" s="24">
        <v>7.8</v>
      </c>
      <c r="B13" s="43" t="s">
        <v>66</v>
      </c>
      <c r="C13" s="50"/>
      <c r="D13" s="50"/>
      <c r="E13" s="59" t="e">
        <f t="shared" si="0"/>
        <v>#DIV/0!</v>
      </c>
      <c r="F13" s="54">
        <v>1</v>
      </c>
      <c r="G13" s="60" t="e">
        <f t="shared" si="1"/>
        <v>#DIV/0!</v>
      </c>
      <c r="H13" s="61" t="e">
        <f t="shared" si="2"/>
        <v>#DIV/0!</v>
      </c>
      <c r="I13" s="61" t="e">
        <f t="shared" si="3"/>
        <v>#DIV/0!</v>
      </c>
    </row>
    <row r="14" spans="1:9" ht="69.75">
      <c r="A14" s="24">
        <v>7.9</v>
      </c>
      <c r="B14" s="43" t="s">
        <v>67</v>
      </c>
      <c r="C14" s="50"/>
      <c r="D14" s="50"/>
      <c r="E14" s="59" t="e">
        <f t="shared" si="0"/>
        <v>#DIV/0!</v>
      </c>
      <c r="F14" s="54">
        <v>1</v>
      </c>
      <c r="G14" s="60" t="e">
        <f t="shared" si="1"/>
        <v>#DIV/0!</v>
      </c>
      <c r="H14" s="61" t="e">
        <f t="shared" si="2"/>
        <v>#DIV/0!</v>
      </c>
      <c r="I14" s="61" t="e">
        <f t="shared" si="3"/>
        <v>#DIV/0!</v>
      </c>
    </row>
    <row r="15" spans="1:9" s="23" customFormat="1" ht="23.25">
      <c r="A15" s="73" t="s">
        <v>68</v>
      </c>
      <c r="B15" s="73"/>
      <c r="C15" s="62"/>
      <c r="D15" s="62"/>
      <c r="E15" s="63" t="s">
        <v>24</v>
      </c>
      <c r="F15" s="54">
        <f>SUM(F16:F21)</f>
        <v>10</v>
      </c>
      <c r="G15" s="58" t="e">
        <f>SUM(G16:G21)</f>
        <v>#DIV/0!</v>
      </c>
      <c r="H15" s="56" t="e">
        <f>IF(G15&gt;=9,"5",IF(G15&gt;=7.5,"4",IF(G15&gt;=6,"3",IF(G15&gt;=5,"2",IF(G15&lt;=4.99,"1")))))</f>
        <v>#DIV/0!</v>
      </c>
      <c r="I15" s="56" t="e">
        <f>IF(G15&gt;=9,"ดีเยี่ยม",IF(G15&gt;=7.5,"ดีมาก",IF(G15&gt;=6,"ดี",IF(G15&gt;=5,"พอใช้",IF(G15&lt;=4.99,"ปรับปรุง")))))</f>
        <v>#DIV/0!</v>
      </c>
    </row>
    <row r="16" spans="1:9" ht="69.75">
      <c r="A16" s="24">
        <v>8.1</v>
      </c>
      <c r="B16" s="25" t="s">
        <v>69</v>
      </c>
      <c r="C16" s="50"/>
      <c r="D16" s="50"/>
      <c r="E16" s="59" t="e">
        <f aca="true" t="shared" si="4" ref="E16:E21">SUM(C16)/D16*100</f>
        <v>#DIV/0!</v>
      </c>
      <c r="F16" s="54">
        <v>1</v>
      </c>
      <c r="G16" s="60" t="e">
        <f aca="true" t="shared" si="5" ref="G16:G21">SUM(E16)*F16/100</f>
        <v>#DIV/0!</v>
      </c>
      <c r="H16" s="61" t="e">
        <f>IF(G16&gt;=0.9,"5",IF(G16&gt;=0.75,"4",IF(G16&gt;=0.6,"3",IF(G16&gt;=0.5,"2",IF(G16&lt;=0.49,"1")))))</f>
        <v>#DIV/0!</v>
      </c>
      <c r="I16" s="61" t="e">
        <f>IF(G16&gt;=0.9,"ดีเยี่ยม",IF(G16&gt;=0.75,"ดีมาก",IF(G16&gt;=0.6,"ดี",IF(G16&gt;=0.5,"พอใช้",IF(G16&lt;=0.49,"ปรับปรุง")))))</f>
        <v>#DIV/0!</v>
      </c>
    </row>
    <row r="17" spans="1:9" ht="116.25">
      <c r="A17" s="24">
        <v>8.2</v>
      </c>
      <c r="B17" s="25" t="s">
        <v>70</v>
      </c>
      <c r="C17" s="50"/>
      <c r="D17" s="50"/>
      <c r="E17" s="59" t="e">
        <f t="shared" si="4"/>
        <v>#DIV/0!</v>
      </c>
      <c r="F17" s="54">
        <v>2</v>
      </c>
      <c r="G17" s="60" t="e">
        <f t="shared" si="5"/>
        <v>#DIV/0!</v>
      </c>
      <c r="H17" s="61" t="e">
        <f>IF(G17&gt;=2,"5",IF(G17&gt;=1.6,"4",IF(G17&gt;=1.2,"3",IF(G17&gt;=0.8,"2",IF(G17&lt;=0.79,"1")))))</f>
        <v>#DIV/0!</v>
      </c>
      <c r="I17" s="61" t="e">
        <f>IF(G17&gt;=2,"ดีเยี่ยม",IF(G17&gt;=1.6,"ดีมาก",IF(G17&gt;=1.2,"ดี",IF(G17&gt;=0.8,"พอใช้",IF(G17&lt;=0.79,"ปรับปรุง")))))</f>
        <v>#DIV/0!</v>
      </c>
    </row>
    <row r="18" spans="1:9" ht="69.75">
      <c r="A18" s="24">
        <v>8.3</v>
      </c>
      <c r="B18" s="25" t="s">
        <v>71</v>
      </c>
      <c r="C18" s="50"/>
      <c r="D18" s="50"/>
      <c r="E18" s="59" t="e">
        <f t="shared" si="4"/>
        <v>#DIV/0!</v>
      </c>
      <c r="F18" s="54">
        <v>2</v>
      </c>
      <c r="G18" s="60" t="e">
        <f t="shared" si="5"/>
        <v>#DIV/0!</v>
      </c>
      <c r="H18" s="61" t="e">
        <f>IF(G18&gt;=2,"5",IF(G18&gt;=1.6,"4",IF(G18&gt;=1.2,"3",IF(G18&gt;=0.8,"2",IF(G18&lt;=0.79,"1")))))</f>
        <v>#DIV/0!</v>
      </c>
      <c r="I18" s="61" t="e">
        <f>IF(G18&gt;=2,"ดีเยี่ยม",IF(G18&gt;=1.6,"ดีมาก",IF(G18&gt;=1.2,"ดี",IF(G18&gt;=0.8,"พอใช้",IF(G18&lt;=0.79,"ปรับปรุง")))))</f>
        <v>#DIV/0!</v>
      </c>
    </row>
    <row r="19" spans="1:9" ht="69.75">
      <c r="A19" s="24">
        <v>8.4</v>
      </c>
      <c r="B19" s="25" t="s">
        <v>72</v>
      </c>
      <c r="C19" s="50"/>
      <c r="D19" s="50"/>
      <c r="E19" s="59" t="e">
        <f t="shared" si="4"/>
        <v>#DIV/0!</v>
      </c>
      <c r="F19" s="54">
        <v>2</v>
      </c>
      <c r="G19" s="60" t="e">
        <f t="shared" si="5"/>
        <v>#DIV/0!</v>
      </c>
      <c r="H19" s="61" t="e">
        <f>IF(G19&gt;=2,"5",IF(G19&gt;=1.6,"4",IF(G19&gt;=1.2,"3",IF(G19&gt;=0.8,"2",IF(G19&lt;=0.79,"1")))))</f>
        <v>#DIV/0!</v>
      </c>
      <c r="I19" s="61" t="e">
        <f>IF(G19&gt;=2,"ดีเยี่ยม",IF(G19&gt;=1.6,"ดีมาก",IF(G19&gt;=1.2,"ดี",IF(G19&gt;=0.8,"พอใช้",IF(G19&lt;=0.79,"ปรับปรุง")))))</f>
        <v>#DIV/0!</v>
      </c>
    </row>
    <row r="20" spans="1:9" ht="69.75">
      <c r="A20" s="24">
        <v>8.5</v>
      </c>
      <c r="B20" s="25" t="s">
        <v>73</v>
      </c>
      <c r="C20" s="50"/>
      <c r="D20" s="50"/>
      <c r="E20" s="59" t="e">
        <f t="shared" si="4"/>
        <v>#DIV/0!</v>
      </c>
      <c r="F20" s="54">
        <v>1</v>
      </c>
      <c r="G20" s="60" t="e">
        <f t="shared" si="5"/>
        <v>#DIV/0!</v>
      </c>
      <c r="H20" s="61" t="e">
        <f>IF(G20&gt;=0.9,"5",IF(G20&gt;=0.75,"4",IF(G20&gt;=0.6,"3",IF(G20&gt;=0.5,"2",IF(G20&lt;=0.49,"1")))))</f>
        <v>#DIV/0!</v>
      </c>
      <c r="I20" s="61" t="e">
        <f>IF(G20&gt;=0.9,"ดีเยี่ยม",IF(G20&gt;=0.75,"ดีมาก",IF(G20&gt;=0.6,"ดี",IF(G20&gt;=0.5,"พอใช้",IF(G20&lt;=0.49,"ปรับปรุง")))))</f>
        <v>#DIV/0!</v>
      </c>
    </row>
    <row r="21" spans="1:9" ht="93">
      <c r="A21" s="24">
        <v>8.6</v>
      </c>
      <c r="B21" s="25" t="s">
        <v>74</v>
      </c>
      <c r="C21" s="50"/>
      <c r="D21" s="50"/>
      <c r="E21" s="59" t="e">
        <f t="shared" si="4"/>
        <v>#DIV/0!</v>
      </c>
      <c r="F21" s="54">
        <v>2</v>
      </c>
      <c r="G21" s="60" t="e">
        <f t="shared" si="5"/>
        <v>#DIV/0!</v>
      </c>
      <c r="H21" s="61" t="e">
        <f>IF(G21&gt;=2,"5",IF(G21&gt;=1.6,"4",IF(G21&gt;=1.2,"3",IF(G21&gt;=0.8,"2",IF(G21&lt;=0.79,"1")))))</f>
        <v>#DIV/0!</v>
      </c>
      <c r="I21" s="61" t="e">
        <f>IF(G21&gt;=2,"ดีเยี่ยม",IF(G21&gt;=1.6,"ดีมาก",IF(G21&gt;=1.2,"ดี",IF(G21&gt;=0.8,"พอใช้",IF(G21&lt;=0.79,"ปรับปรุง")))))</f>
        <v>#DIV/0!</v>
      </c>
    </row>
    <row r="22" spans="1:29" s="23" customFormat="1" ht="23.25">
      <c r="A22" s="74" t="s">
        <v>75</v>
      </c>
      <c r="B22" s="74"/>
      <c r="C22" s="64"/>
      <c r="D22" s="64"/>
      <c r="E22" s="57" t="s">
        <v>24</v>
      </c>
      <c r="F22" s="54">
        <f>SUM(F23:F25)</f>
        <v>5</v>
      </c>
      <c r="G22" s="56">
        <f>SUM(G23:G25)</f>
        <v>0</v>
      </c>
      <c r="H22" s="56" t="str">
        <f>IF(G22&gt;=4.5,"5",IF(G22&gt;=3.75,"4",IF(G22&gt;=3,"3",IF(G22&gt;=2.5,"2",IF(G22&lt;=2.49,"1")))))</f>
        <v>1</v>
      </c>
      <c r="I22" s="56" t="str">
        <f>IF(G22&gt;=4.5,"ดีเยี่ยม",IF(G22&gt;=3.75,"ดีมาก",IF(G22&gt;=3,"ดี",IF(G22&gt;=2.5,"พอใช้",IF(G22&lt;=2.59,"ปรับปรุง")))))</f>
        <v>ปรับปรุง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</row>
    <row r="23" spans="1:29" ht="69.75">
      <c r="A23" s="24">
        <v>9.1</v>
      </c>
      <c r="B23" s="43" t="s">
        <v>76</v>
      </c>
      <c r="C23" s="65"/>
      <c r="D23" s="65"/>
      <c r="E23" s="50"/>
      <c r="F23" s="54">
        <v>2</v>
      </c>
      <c r="G23" s="61">
        <f>SUM(E23)*F23/5</f>
        <v>0</v>
      </c>
      <c r="H23" s="61" t="str">
        <f>IF(G23&gt;=2,"5",IF(G23&gt;=1.6,"4",IF(G23&gt;=1.2,"3",IF(G23&gt;=0.8,"2",IF(G23&lt;=0.79,"1")))))</f>
        <v>1</v>
      </c>
      <c r="I23" s="61" t="str">
        <f>IF(G23&gt;=2,"ดีเยี่ยม",IF(G23&gt;=1.6,"ดีมาก",IF(G23&gt;=1.2,"ดี",IF(G23&gt;=0.8,"พอใช้",IF(G23&lt;=0.79,"ปรับปรุง")))))</f>
        <v>ปรับปรุง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</row>
    <row r="24" spans="1:29" ht="93">
      <c r="A24" s="24">
        <v>9.2</v>
      </c>
      <c r="B24" s="43" t="s">
        <v>77</v>
      </c>
      <c r="C24" s="65"/>
      <c r="D24" s="65"/>
      <c r="E24" s="50"/>
      <c r="F24" s="54">
        <v>1</v>
      </c>
      <c r="G24" s="61">
        <f>SUM(E24)*F24/5</f>
        <v>0</v>
      </c>
      <c r="H24" s="61" t="str">
        <f>IF(G24&gt;=0.9,"5",IF(G24&gt;=0.75,"4",IF(G24&gt;=0.6,"3",IF(G24&gt;=0.5,"2",IF(G24&lt;=0.49,"1")))))</f>
        <v>1</v>
      </c>
      <c r="I24" s="61" t="str">
        <f>IF(G24&gt;=0.9,"ดีเยี่ยม",IF(G24&gt;=0.75,"ดีมาก",IF(G24&gt;=0.6,"ดี",IF(G24&gt;=0.5,"พอใช้",IF(G24&lt;=0.49,"ปรับปรุง")))))</f>
        <v>ปรับปรุง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</row>
    <row r="25" spans="1:29" ht="46.5">
      <c r="A25" s="24">
        <v>9.3</v>
      </c>
      <c r="B25" s="43" t="s">
        <v>78</v>
      </c>
      <c r="C25" s="65"/>
      <c r="D25" s="65"/>
      <c r="E25" s="50"/>
      <c r="F25" s="54">
        <v>2</v>
      </c>
      <c r="G25" s="61">
        <f>SUM(E25)*F25/5</f>
        <v>0</v>
      </c>
      <c r="H25" s="61" t="str">
        <f>IF(G25&gt;=2,"5",IF(G25&gt;=1.6,"4",IF(G25&gt;=1.2,"3",IF(G25&gt;=0.8,"2",IF(G25&lt;=0.79,"1")))))</f>
        <v>1</v>
      </c>
      <c r="I25" s="61" t="str">
        <f>IF(G25&gt;=2,"ดีเยี่ยม",IF(G25&gt;=1.6,"ดีมาก",IF(G25&gt;=1.2,"ดี",IF(G25&gt;=0.8,"พอใช้",IF(G25&lt;=0.79,"ปรับปรุง")))))</f>
        <v>ปรับปรุง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</row>
    <row r="26" spans="1:29" s="23" customFormat="1" ht="23.25">
      <c r="A26" s="74" t="s">
        <v>79</v>
      </c>
      <c r="B26" s="74"/>
      <c r="C26" s="62"/>
      <c r="D26" s="62"/>
      <c r="E26" s="57"/>
      <c r="F26" s="54">
        <f>SUM(F27:F32)</f>
        <v>10</v>
      </c>
      <c r="G26" s="56">
        <f>SUM(G27:G32)</f>
        <v>0</v>
      </c>
      <c r="H26" s="56" t="str">
        <f>IF(G26&gt;=9,"5",IF(G26&gt;=7.5,"4",IF(G26&gt;=6,"3",IF(G26&gt;=5,"2",IF(G26&lt;=4.99,"1")))))</f>
        <v>1</v>
      </c>
      <c r="I26" s="56" t="str">
        <f>IF(G26&gt;=9,"ดีเยี่ยม",IF(G26&gt;=7.5,"ดีมาก",IF(G26&gt;=6,"ดี",IF(G26&gt;=5,"พอใช้",IF(G26&lt;=4.99,"ปรับปรุง")))))</f>
        <v>ปรับปรุง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</row>
    <row r="27" spans="1:29" ht="46.5">
      <c r="A27" s="24">
        <v>10.1</v>
      </c>
      <c r="B27" s="43" t="s">
        <v>80</v>
      </c>
      <c r="C27" s="65"/>
      <c r="D27" s="65"/>
      <c r="E27" s="50"/>
      <c r="F27" s="54">
        <v>2</v>
      </c>
      <c r="G27" s="61">
        <f>SUM(E27)*F27/5</f>
        <v>0</v>
      </c>
      <c r="H27" s="61" t="str">
        <f>IF(G27&gt;=2,"5",IF(G27&gt;=1.6,"4",IF(G27&gt;=1.2,"3",IF(G27&gt;=0.8,"2",IF(G27&lt;=0.4,"1")))))</f>
        <v>1</v>
      </c>
      <c r="I27" s="61" t="str">
        <f>IF(G27&gt;=2,"ดีเยี่ยม",IF(G27&gt;=1.6,"ดีมาก",IF(G27&gt;=1.2,"ดี",IF(G27&gt;=0.8,"พอใช้",IF(G27&lt;=0.4,"ปรับปรุง")))))</f>
        <v>ปรับปรุง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</row>
    <row r="28" spans="1:29" ht="93">
      <c r="A28" s="24">
        <v>10.2</v>
      </c>
      <c r="B28" s="43" t="s">
        <v>81</v>
      </c>
      <c r="C28" s="65"/>
      <c r="D28" s="65"/>
      <c r="E28" s="50"/>
      <c r="F28" s="54">
        <v>2</v>
      </c>
      <c r="G28" s="61">
        <f>SUM(E28)*F28/5</f>
        <v>0</v>
      </c>
      <c r="H28" s="61" t="str">
        <f>IF(G28&gt;=2,"5",IF(G28&gt;=1.6,"4",IF(G28&gt;=1.2,"3",IF(G28&gt;=0.8,"2",IF(G28&lt;=0.4,"1")))))</f>
        <v>1</v>
      </c>
      <c r="I28" s="61" t="str">
        <f>IF(G28&gt;=2,"ดีเยี่ยม",IF(G28&gt;=1.6,"ดีมาก",IF(G28&gt;=1.2,"ดี",IF(G28&gt;=0.8,"พอใช้",IF(G28&lt;=0.4,"ปรับปรุง")))))</f>
        <v>ปรับปรุง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</row>
    <row r="29" spans="1:29" ht="93">
      <c r="A29" s="24">
        <v>10.3</v>
      </c>
      <c r="B29" s="43" t="s">
        <v>82</v>
      </c>
      <c r="C29" s="65"/>
      <c r="D29" s="65"/>
      <c r="E29" s="50"/>
      <c r="F29" s="54">
        <v>1</v>
      </c>
      <c r="G29" s="61">
        <f aca="true" t="shared" si="6" ref="G29:G55">SUM(E29)*F29/5</f>
        <v>0</v>
      </c>
      <c r="H29" s="61" t="str">
        <f>IF(G29&gt;=0.9,"5",IF(G29&gt;=0.75,"4",IF(G29&gt;=0.6,"3",IF(G29&gt;=0.5,"2",IF(G29&lt;=0.49,"1")))))</f>
        <v>1</v>
      </c>
      <c r="I29" s="61" t="str">
        <f>IF(G29&gt;=0.9,"ดีเยี่ยม",IF(G29&gt;=0.75,"ดีมาก",IF(G29&gt;=0.6,"ดี",IF(G29&gt;=0.5,"พอใช้",IF(G29&lt;=0.49,"ปรับปรุง")))))</f>
        <v>ปรับปรุง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</row>
    <row r="30" spans="1:29" ht="93">
      <c r="A30" s="24">
        <v>10.4</v>
      </c>
      <c r="B30" s="43" t="s">
        <v>83</v>
      </c>
      <c r="C30" s="65"/>
      <c r="D30" s="65"/>
      <c r="E30" s="50"/>
      <c r="F30" s="54">
        <v>1</v>
      </c>
      <c r="G30" s="61">
        <f t="shared" si="6"/>
        <v>0</v>
      </c>
      <c r="H30" s="61" t="str">
        <f>IF(G30&gt;=0.9,"5",IF(G30&gt;=0.75,"4",IF(G30&gt;=0.6,"3",IF(G30&gt;=0.5,"2",IF(G30&lt;=0.49,"1")))))</f>
        <v>1</v>
      </c>
      <c r="I30" s="61" t="str">
        <f>IF(G30&gt;=0.9,"ดีเยี่ยม",IF(G30&gt;=0.75,"ดีมาก",IF(G30&gt;=0.6,"ดี",IF(G30&gt;=0.5,"พอใช้",IF(G30&lt;=0.49,"ปรับปรุง")))))</f>
        <v>ปรับปรุง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</row>
    <row r="31" spans="1:29" ht="69.75">
      <c r="A31" s="24">
        <v>10.5</v>
      </c>
      <c r="B31" s="43" t="s">
        <v>84</v>
      </c>
      <c r="C31" s="65"/>
      <c r="D31" s="65"/>
      <c r="E31" s="50"/>
      <c r="F31" s="54">
        <v>2</v>
      </c>
      <c r="G31" s="61">
        <f t="shared" si="6"/>
        <v>0</v>
      </c>
      <c r="H31" s="61" t="str">
        <f>IF(G31&gt;=2,"5",IF(G31&gt;=1.6,"4",IF(G31&gt;=1.2,"3",IF(G31&gt;=0.8,"2",IF(G31&lt;=0.79,"1")))))</f>
        <v>1</v>
      </c>
      <c r="I31" s="61" t="str">
        <f>IF(G31&gt;=2,"ดีเยี่ยม",IF(G31&gt;=1.6,"ดีมาก",IF(G31&gt;=1.2,"ดี",IF(G31&gt;=0.8,"พอใช้",IF(G31&lt;=0.79,"ปรับปรุง")))))</f>
        <v>ปรับปรุง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</row>
    <row r="32" spans="1:29" ht="69.75">
      <c r="A32" s="24">
        <v>10.6</v>
      </c>
      <c r="B32" s="43" t="s">
        <v>85</v>
      </c>
      <c r="C32" s="65"/>
      <c r="D32" s="65"/>
      <c r="E32" s="50"/>
      <c r="F32" s="54">
        <v>2</v>
      </c>
      <c r="G32" s="61">
        <f t="shared" si="6"/>
        <v>0</v>
      </c>
      <c r="H32" s="61" t="str">
        <f>IF(G32&gt;=2,"5",IF(G32&gt;=1.6,"4",IF(G32&gt;=1.2,"3",IF(G32&gt;=0.8,"2",IF(G32&lt;=0.79,"1")))))</f>
        <v>1</v>
      </c>
      <c r="I32" s="61" t="str">
        <f>IF(G32&gt;=2,"ดีเยี่ยม",IF(G32&gt;=1.6,"ดีมาก",IF(G32&gt;=1.2,"ดี",IF(G32&gt;=0.8,"พอใช้",IF(G32&lt;=0.79,"ปรับปรุง")))))</f>
        <v>ปรับปรุง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</row>
    <row r="33" spans="1:29" s="23" customFormat="1" ht="23.25">
      <c r="A33" s="74" t="s">
        <v>86</v>
      </c>
      <c r="B33" s="74"/>
      <c r="C33" s="64"/>
      <c r="D33" s="64"/>
      <c r="E33" s="57" t="s">
        <v>24</v>
      </c>
      <c r="F33" s="54">
        <f>SUM(F34:F36)</f>
        <v>10</v>
      </c>
      <c r="G33" s="56">
        <f>SUM(G34:G36)</f>
        <v>0</v>
      </c>
      <c r="H33" s="56" t="str">
        <f>IF(G33&gt;=9,"5",IF(G33&gt;=7.5,"4",IF(G33&gt;=6,"3",IF(G33&gt;=5,"2",IF(G33&lt;=4.99,"1")))))</f>
        <v>1</v>
      </c>
      <c r="I33" s="56" t="str">
        <f>IF(G33&gt;=9,"ดีเยี่ยม",IF(G33&gt;=7.5,"ดีมาก",IF(G33&gt;=6,"ดี",IF(G33&gt;=5,"พอใช้",IF(G33&lt;=4.99,"ปรับปรุง")))))</f>
        <v>ปรับปรุง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</row>
    <row r="34" spans="1:9" s="48" customFormat="1" ht="139.5">
      <c r="A34" s="24">
        <v>11.1</v>
      </c>
      <c r="B34" s="45" t="s">
        <v>87</v>
      </c>
      <c r="C34" s="65"/>
      <c r="D34" s="65"/>
      <c r="E34" s="50"/>
      <c r="F34" s="54">
        <v>4</v>
      </c>
      <c r="G34" s="61">
        <f t="shared" si="6"/>
        <v>0</v>
      </c>
      <c r="H34" s="61" t="str">
        <f>IF(G34&gt;=2,"5",IF(G34&gt;=1.6,"4",IF(G34&gt;=1.2,"3",IF(G34&gt;=0.8,"2",IF(G34&lt;=0.4,"1")))))</f>
        <v>1</v>
      </c>
      <c r="I34" s="61" t="str">
        <f>IF(G34&gt;=2,"ดีเยี่ยม",IF(G34&gt;=1.6,"ดีมาก",IF(G34&gt;=1.2,"ดี",IF(G34&gt;=0.8,"พอใช้",IF(G34&lt;=0.4,"ปรับปรุง")))))</f>
        <v>ปรับปรุง</v>
      </c>
    </row>
    <row r="35" spans="1:9" s="48" customFormat="1" ht="69.75">
      <c r="A35" s="24">
        <v>11.2</v>
      </c>
      <c r="B35" s="45" t="s">
        <v>88</v>
      </c>
      <c r="C35" s="65"/>
      <c r="D35" s="65"/>
      <c r="E35" s="50"/>
      <c r="F35" s="54">
        <v>3</v>
      </c>
      <c r="G35" s="61">
        <f t="shared" si="6"/>
        <v>0</v>
      </c>
      <c r="H35" s="61" t="str">
        <f>IF(G35&gt;=3,"5",IF(G35&gt;=2.4,"4",IF(G35&gt;=1.8,"3",IF(G35&gt;=1.2,"2",IF(G35&lt;=0.6,"1")))))</f>
        <v>1</v>
      </c>
      <c r="I35" s="61" t="str">
        <f>IF(G35&gt;=3,"ดีเยี่ยม",IF(G35&gt;=2.4,"ดีมาก",IF(G35&gt;=1.8,"ดี",IF(G35&gt;=1.2,"พอใช้",IF(G35&lt;=0.6,"ปรับปรุง")))))</f>
        <v>ปรับปรุง</v>
      </c>
    </row>
    <row r="36" spans="1:9" s="48" customFormat="1" ht="116.25">
      <c r="A36" s="24">
        <v>11.3</v>
      </c>
      <c r="B36" s="45" t="s">
        <v>89</v>
      </c>
      <c r="C36" s="65"/>
      <c r="D36" s="65"/>
      <c r="E36" s="50"/>
      <c r="F36" s="54">
        <v>3</v>
      </c>
      <c r="G36" s="61">
        <f t="shared" si="6"/>
        <v>0</v>
      </c>
      <c r="H36" s="61" t="str">
        <f>IF(G36&gt;=3,"5",IF(G36&gt;=2.4,"4",IF(G36&gt;=1.8,"3",IF(G36&gt;=1.2,"2",IF(G36&lt;=0.6,"1")))))</f>
        <v>1</v>
      </c>
      <c r="I36" s="61" t="str">
        <f>IF(G36&gt;=3,"ดีเยี่ยม",IF(G36&gt;=2.4,"ดีมาก",IF(G36&gt;=1.8,"ดี",IF(G36&gt;=1.2,"พอใช้",IF(G36&lt;=0.6,"ปรับปรุง")))))</f>
        <v>ปรับปรุง</v>
      </c>
    </row>
    <row r="37" spans="1:29" s="23" customFormat="1" ht="23.25">
      <c r="A37" s="75" t="s">
        <v>90</v>
      </c>
      <c r="B37" s="76"/>
      <c r="C37" s="62"/>
      <c r="D37" s="62"/>
      <c r="E37" s="57" t="s">
        <v>24</v>
      </c>
      <c r="F37" s="66">
        <f>SUM(F38:F43)</f>
        <v>5</v>
      </c>
      <c r="G37" s="56">
        <f>SUM(G38:G43)</f>
        <v>0</v>
      </c>
      <c r="H37" s="56" t="str">
        <f>IF(G37&gt;=4.5,"5",IF(G37&gt;=3.75,"4",IF(G37&gt;=3,"3",IF(G37&gt;=2.5,"2",IF(G37&lt;=2.49,"1")))))</f>
        <v>1</v>
      </c>
      <c r="I37" s="56" t="str">
        <f>IF(G37&gt;=4.5,"ดีเยี่ยม",IF(G37&gt;=3.75,"ดีมาก",IF(G37&gt;=3,"ดี",IF(G37&gt;=2.5,"พอใช้",IF(G37&lt;=2.59,"ปรับปรุง")))))</f>
        <v>ปรับปรุง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</row>
    <row r="38" spans="1:29" ht="46.5">
      <c r="A38" s="24">
        <v>12.1</v>
      </c>
      <c r="B38" s="43" t="s">
        <v>91</v>
      </c>
      <c r="C38" s="67"/>
      <c r="D38" s="67"/>
      <c r="E38" s="50"/>
      <c r="F38" s="54">
        <v>1</v>
      </c>
      <c r="G38" s="61">
        <f t="shared" si="6"/>
        <v>0</v>
      </c>
      <c r="H38" s="61" t="str">
        <f>IF(G38&gt;=0.9,"5",IF(G38&gt;=0.75,"4",IF(G38&gt;=0.6,"3",IF(G38&gt;=0.5,"2",IF(G38&lt;=0.49,"1")))))</f>
        <v>1</v>
      </c>
      <c r="I38" s="61" t="str">
        <f>IF(G38&gt;=0.9,"ดีเยี่ยม",IF(G38&gt;=0.75,"ดีมาก",IF(G38&gt;=0.6,"ดี",IF(G38&gt;=0.5,"พอใช้",IF(G38&lt;=0.49,"ปรับปรุง")))))</f>
        <v>ปรับปรุง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</row>
    <row r="39" spans="1:29" ht="93">
      <c r="A39" s="24">
        <v>12.2</v>
      </c>
      <c r="B39" s="43" t="s">
        <v>92</v>
      </c>
      <c r="C39" s="67"/>
      <c r="D39" s="67"/>
      <c r="E39" s="50"/>
      <c r="F39" s="54">
        <v>1</v>
      </c>
      <c r="G39" s="61">
        <f t="shared" si="6"/>
        <v>0</v>
      </c>
      <c r="H39" s="61" t="str">
        <f>IF(G39&gt;=0.9,"5",IF(G39&gt;=0.75,"4",IF(G39&gt;=0.6,"3",IF(G39&gt;=0.5,"2",IF(G39&lt;=0.49,"1")))))</f>
        <v>1</v>
      </c>
      <c r="I39" s="61" t="str">
        <f>IF(G39&gt;=0.9,"ดีเยี่ยม",IF(G39&gt;=0.75,"ดีมาก",IF(G39&gt;=0.6,"ดี",IF(G39&gt;=0.5,"พอใช้",IF(G39&lt;=0.49,"ปรับปรุง")))))</f>
        <v>ปรับปรุง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</row>
    <row r="40" spans="1:29" ht="69.75">
      <c r="A40" s="24">
        <v>12.3</v>
      </c>
      <c r="B40" s="43" t="s">
        <v>93</v>
      </c>
      <c r="C40" s="67"/>
      <c r="D40" s="67"/>
      <c r="E40" s="50"/>
      <c r="F40" s="54">
        <v>1</v>
      </c>
      <c r="G40" s="61">
        <f>SUM(E40)*F40/5</f>
        <v>0</v>
      </c>
      <c r="H40" s="61" t="str">
        <f>IF(G40&gt;=0.9,"5",IF(G40&gt;=0.75,"4",IF(G40&gt;=0.6,"3",IF(G40&gt;=0.5,"2",IF(G40&lt;=0.49,"1")))))</f>
        <v>1</v>
      </c>
      <c r="I40" s="61" t="str">
        <f>IF(G40&gt;=0.9,"ดีเยี่ยม",IF(G40&gt;=0.75,"ดีมาก",IF(G40&gt;=0.6,"ดี",IF(G40&gt;=0.5,"พอใช้",IF(G40&lt;=0.49,"ปรับปรุง")))))</f>
        <v>ปรับปรุง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</row>
    <row r="41" spans="1:9" s="48" customFormat="1" ht="69.75">
      <c r="A41" s="24">
        <v>12.4</v>
      </c>
      <c r="B41" s="45" t="s">
        <v>94</v>
      </c>
      <c r="C41" s="67"/>
      <c r="D41" s="67"/>
      <c r="E41" s="50"/>
      <c r="F41" s="68">
        <v>0.5</v>
      </c>
      <c r="G41" s="61">
        <f>SUM(E41)*F41/5</f>
        <v>0</v>
      </c>
      <c r="H41" s="61" t="str">
        <f>IF(G41&gt;=0.5,"5",IF(G41&gt;=0.4,"4",IF(G41&gt;=0.3,"3",IF(G41&gt;=0.2,"2",IF(G41&lt;=0.1,"1")))))</f>
        <v>1</v>
      </c>
      <c r="I41" s="61" t="str">
        <f>IF(G41&gt;=0.45,"ดีเยี่ยม",IF(G41&gt;=0.38,"ดีมาก",IF(G41&gt;=0.3,"ดี",IF(G41&gt;=0.25,"พอใช้",IF(G41&lt;=0.24,"ปรับปรุง")))))</f>
        <v>ปรับปรุง</v>
      </c>
    </row>
    <row r="42" spans="1:9" s="48" customFormat="1" ht="93">
      <c r="A42" s="24">
        <v>12.5</v>
      </c>
      <c r="B42" s="45" t="s">
        <v>95</v>
      </c>
      <c r="C42" s="67"/>
      <c r="D42" s="67"/>
      <c r="E42" s="50"/>
      <c r="F42" s="68">
        <v>0.5</v>
      </c>
      <c r="G42" s="61">
        <f>SUM(E42)*F42/5</f>
        <v>0</v>
      </c>
      <c r="H42" s="61" t="str">
        <f>IF(G42&gt;=0.5,"5",IF(G42&gt;=0.4,"4",IF(G42&gt;=0.3,"3",IF(G42&gt;=0.2,"2",IF(G42&lt;=0.1,"1")))))</f>
        <v>1</v>
      </c>
      <c r="I42" s="61" t="str">
        <f>IF(G42&gt;=0.45,"ดีเยี่ยม",IF(G42&gt;=0.38,"ดีมาก",IF(G42&gt;=0.3,"ดี",IF(G42&gt;=0.25,"พอใช้",IF(G42&lt;=0.24,"ปรับปรุง")))))</f>
        <v>ปรับปรุง</v>
      </c>
    </row>
    <row r="43" spans="1:29" ht="46.5">
      <c r="A43" s="24">
        <v>12.6</v>
      </c>
      <c r="B43" s="43" t="s">
        <v>96</v>
      </c>
      <c r="C43" s="67"/>
      <c r="D43" s="67"/>
      <c r="E43" s="50"/>
      <c r="F43" s="54">
        <v>1</v>
      </c>
      <c r="G43" s="61">
        <f t="shared" si="6"/>
        <v>0</v>
      </c>
      <c r="H43" s="61" t="str">
        <f>IF(G43&gt;=0.9,"5",IF(G43&gt;=0.75,"4",IF(G43&gt;=0.6,"3",IF(G43&gt;=0.5,"2",IF(G43&lt;=0.49,"1")))))</f>
        <v>1</v>
      </c>
      <c r="I43" s="61" t="str">
        <f>IF(G43&gt;=0.9,"ดีเยี่ยม",IF(G43&gt;=0.75,"ดีมาก",IF(G43&gt;=0.6,"ดี",IF(G43&gt;=0.5,"พอใช้",IF(G43&lt;=0.49,"ปรับปรุง")))))</f>
        <v>ปรับปรุง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</row>
    <row r="44" spans="1:29" s="16" customFormat="1" ht="23.25">
      <c r="A44" s="77" t="s">
        <v>97</v>
      </c>
      <c r="B44" s="77"/>
      <c r="C44" s="52"/>
      <c r="D44" s="52"/>
      <c r="E44" s="53" t="s">
        <v>24</v>
      </c>
      <c r="F44" s="54">
        <f>SUM(F46:F47)</f>
        <v>10</v>
      </c>
      <c r="G44" s="69">
        <f>G45</f>
        <v>0</v>
      </c>
      <c r="H44" s="69" t="str">
        <f>IF(G44&gt;=9,"5",IF(G44&gt;=7.5,"4",IF(G44&gt;=6,"3",IF(G44&gt;=5,"2",IF(G44&lt;=4.99,"1")))))</f>
        <v>1</v>
      </c>
      <c r="I44" s="69" t="str">
        <f>IF(G44&gt;=9,"ดีเยี่ยม",IF(G44&gt;=7.5,"ดีมาก",IF(G44&gt;=6,"ดี",IF(G44&gt;=5,"พอใช้",IF(G44&lt;=4.99,"ปรับปรุง")))))</f>
        <v>ปรับปรุง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</row>
    <row r="45" spans="1:29" s="23" customFormat="1" ht="23.25">
      <c r="A45" s="78" t="s">
        <v>98</v>
      </c>
      <c r="B45" s="79"/>
      <c r="C45" s="70"/>
      <c r="D45" s="70"/>
      <c r="E45" s="57" t="s">
        <v>24</v>
      </c>
      <c r="F45" s="54">
        <f>SUM(F46:F47)</f>
        <v>10</v>
      </c>
      <c r="G45" s="61">
        <f>SUM(G46:G47)</f>
        <v>0</v>
      </c>
      <c r="H45" s="61" t="str">
        <f>IF(G45&gt;=9,"5",IF(G45&gt;=7.5,"4",IF(G45&gt;=6,"3",IF(G45&gt;=5,"2",IF(G45&lt;=4.99,"1")))))</f>
        <v>1</v>
      </c>
      <c r="I45" s="61" t="str">
        <f>IF(G45&gt;=9,"ดีเยี่ยม",IF(G45&gt;=7.5,"ดีมาก",IF(G45&gt;=6,"ดี",IF(G45&gt;=5,"พอใช้",IF(G45&lt;=4.99,"ปรับปรุง")))))</f>
        <v>ปรับปรุง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</row>
    <row r="46" spans="1:29" ht="162.75">
      <c r="A46" s="24">
        <v>13.1</v>
      </c>
      <c r="B46" s="43" t="s">
        <v>99</v>
      </c>
      <c r="C46" s="65"/>
      <c r="D46" s="65"/>
      <c r="E46" s="50"/>
      <c r="F46" s="54">
        <v>5</v>
      </c>
      <c r="G46" s="61">
        <f>SUM(E46)*F46/5</f>
        <v>0</v>
      </c>
      <c r="H46" s="61" t="str">
        <f>IF(G46&gt;=4.5,"5",IF(G46&gt;=3.75,"4",IF(G46&gt;=3,"3",IF(G46&gt;=2.5,"2",IF(G46&lt;=2.49,"1")))))</f>
        <v>1</v>
      </c>
      <c r="I46" s="61" t="str">
        <f>IF(G46&gt;=4.5,"ดีเยี่ยม",IF(G46&gt;=3.75,"ดีมาก",IF(G46&gt;=3,"ดี",IF(G46&gt;=2.5,"พอใช้",IF(G46&lt;=2.59,"ปรับปรุง")))))</f>
        <v>ปรับปรุง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</row>
    <row r="47" spans="1:29" ht="116.25">
      <c r="A47" s="24">
        <v>13.2</v>
      </c>
      <c r="B47" s="47" t="s">
        <v>100</v>
      </c>
      <c r="C47" s="65"/>
      <c r="D47" s="65"/>
      <c r="E47" s="50"/>
      <c r="F47" s="54">
        <v>5</v>
      </c>
      <c r="G47" s="61">
        <f t="shared" si="6"/>
        <v>0</v>
      </c>
      <c r="H47" s="61" t="str">
        <f>IF(G47&gt;=4.5,"5",IF(G47&gt;=3.75,"4",IF(G47&gt;=3,"3",IF(G47&gt;=2.5,"2",IF(G47&lt;=2.49,"1")))))</f>
        <v>1</v>
      </c>
      <c r="I47" s="61" t="str">
        <f>IF(G47&gt;=4.5,"ดีเยี่ยม",IF(G47&gt;=3.75,"ดีมาก",IF(G47&gt;=3,"ดี",IF(G47&gt;=2.5,"พอใช้",IF(G47&lt;=2.59,"ปรับปรุง")))))</f>
        <v>ปรับปรุง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</row>
    <row r="48" spans="1:29" s="16" customFormat="1" ht="23.25">
      <c r="A48" s="77" t="s">
        <v>101</v>
      </c>
      <c r="B48" s="77"/>
      <c r="C48" s="52"/>
      <c r="D48" s="52"/>
      <c r="E48" s="53" t="s">
        <v>24</v>
      </c>
      <c r="F48" s="54">
        <f>SUM(F50:F51)</f>
        <v>5</v>
      </c>
      <c r="G48" s="69">
        <f>SUM(G49)</f>
        <v>0</v>
      </c>
      <c r="H48" s="69" t="str">
        <f>IF(G48&gt;=4.5,"5",IF(G48&gt;=3.75,"4",IF(G48&gt;=3,"3",IF(G48&gt;=2.5,"2",IF(G48&lt;=2.49,"1")))))</f>
        <v>1</v>
      </c>
      <c r="I48" s="69" t="str">
        <f>IF(G48&gt;=4.5,"ดีเยี่ยม",IF(G48&gt;=3.75,"ดีมาก",IF(G48&gt;=3,"ดี",IF(G48&gt;=2.5,"พอใช้",IF(G48&lt;=2.59,"ปรับปรุง")))))</f>
        <v>ปรับปรุง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</row>
    <row r="49" spans="1:29" s="23" customFormat="1" ht="23.25">
      <c r="A49" s="74" t="s">
        <v>102</v>
      </c>
      <c r="B49" s="74"/>
      <c r="C49" s="62"/>
      <c r="D49" s="62"/>
      <c r="E49" s="57" t="s">
        <v>24</v>
      </c>
      <c r="F49" s="54">
        <f>SUM(F50:F51)</f>
        <v>5</v>
      </c>
      <c r="G49" s="61">
        <f>SUM(G50:G51)</f>
        <v>0</v>
      </c>
      <c r="H49" s="61" t="str">
        <f>IF(G49&gt;=4.5,"5",IF(G49&gt;=3.75,"4",IF(G49&gt;=3,"3",IF(G49&gt;=2.5,"2",IF(G49&lt;=2.49,"1")))))</f>
        <v>1</v>
      </c>
      <c r="I49" s="61" t="str">
        <f>IF(G49&gt;=4.5,"ดีเยี่ยม",IF(G49&gt;=3.75,"ดีมาก",IF(G49&gt;=3,"ดี",IF(G49&gt;=2.5,"พอใช้",IF(G49&lt;=2.59,"ปรับปรุง")))))</f>
        <v>ปรับปรุง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</row>
    <row r="50" spans="1:9" s="48" customFormat="1" ht="93">
      <c r="A50" s="24">
        <v>14.1</v>
      </c>
      <c r="B50" s="45" t="s">
        <v>107</v>
      </c>
      <c r="C50" s="65"/>
      <c r="D50" s="65"/>
      <c r="E50" s="50"/>
      <c r="F50" s="54">
        <v>3</v>
      </c>
      <c r="G50" s="61">
        <f>SUM(E50)*F50/5</f>
        <v>0</v>
      </c>
      <c r="H50" s="61" t="str">
        <f>IF(G50&gt;=3,"5",IF(G50&gt;=2.4,"4",IF(G50&gt;=1.8,"3",IF(G50&gt;=1.2,"2",IF(G50&lt;=0.6,"1")))))</f>
        <v>1</v>
      </c>
      <c r="I50" s="61" t="str">
        <f>IF(G50&gt;=3,"ดีเยี่ยม",IF(G50&gt;=2.4,"ดีมาก",IF(G50&gt;=1.8,"ดี",IF(G50&gt;=1.2,"พอใช้",IF(G50&lt;=0.6,"ปรับปรุง")))))</f>
        <v>ปรับปรุง</v>
      </c>
    </row>
    <row r="51" spans="1:29" ht="93">
      <c r="A51" s="24">
        <v>14.2</v>
      </c>
      <c r="B51" s="43" t="s">
        <v>103</v>
      </c>
      <c r="C51" s="65"/>
      <c r="D51" s="65"/>
      <c r="E51" s="50"/>
      <c r="F51" s="54">
        <v>2</v>
      </c>
      <c r="G51" s="61">
        <f>SUM(E51)*F51/5</f>
        <v>0</v>
      </c>
      <c r="H51" s="61" t="str">
        <f>IF(G51&gt;=2,"5",IF(G51&gt;=1.6,"4",IF(G51&gt;=1.2,"3",IF(G51&gt;=0.8,"2",IF(G51&lt;=0.79,"1")))))</f>
        <v>1</v>
      </c>
      <c r="I51" s="61" t="str">
        <f>IF(G51&gt;=2,"ดีเยี่ยม",IF(G51&gt;=1.6,"ดีมาก",IF(G51&gt;=1.2,"ดี",IF(G51&gt;=0.8,"พอใช้",IF(G51&lt;=0.79,"ปรับปรุง")))))</f>
        <v>ปรับปรุง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</row>
    <row r="52" spans="1:29" s="16" customFormat="1" ht="23.25">
      <c r="A52" s="80" t="s">
        <v>104</v>
      </c>
      <c r="B52" s="80"/>
      <c r="C52" s="52"/>
      <c r="D52" s="52"/>
      <c r="E52" s="53" t="s">
        <v>24</v>
      </c>
      <c r="F52" s="54">
        <f>SUM(F54:F55)</f>
        <v>5</v>
      </c>
      <c r="G52" s="69">
        <f>SUM(G53)</f>
        <v>0</v>
      </c>
      <c r="H52" s="69" t="str">
        <f>IF(G52&gt;=4.5,"5",IF(G52&gt;=3.75,"4",IF(G52&gt;=3,"3",IF(G52&gt;=2.5,"2",IF(G52&lt;=2.49,"1")))))</f>
        <v>1</v>
      </c>
      <c r="I52" s="69" t="str">
        <f>IF(G52&gt;=4.5,"ดีเยี่ยม",IF(G52&gt;=3.75,"ดีมาก",IF(G52&gt;=3,"ดี",IF(G52&gt;=2.5,"พอใช้",IF(G52&lt;=2.59,"ปรับปรุง")))))</f>
        <v>ปรับปรุง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</row>
    <row r="53" spans="1:29" s="23" customFormat="1" ht="23.25">
      <c r="A53" s="74" t="s">
        <v>105</v>
      </c>
      <c r="B53" s="74"/>
      <c r="C53" s="64"/>
      <c r="D53" s="64"/>
      <c r="E53" s="57" t="s">
        <v>24</v>
      </c>
      <c r="F53" s="54">
        <f>SUM(F54:F55)</f>
        <v>5</v>
      </c>
      <c r="G53" s="61">
        <f>SUM(G54:G55)</f>
        <v>0</v>
      </c>
      <c r="H53" s="61" t="str">
        <f>IF(G53&gt;=4.5,"5",IF(G53&gt;=3.75,"4",IF(G53&gt;=3,"3",IF(G53&gt;=2.5,"2",IF(G53&lt;=2.49,"1")))))</f>
        <v>1</v>
      </c>
      <c r="I53" s="61" t="str">
        <f>IF(G53&gt;=4.5,"ดีเยี่ยม",IF(G53&gt;=3.75,"ดีมาก",IF(G53&gt;=3,"ดี",IF(G53&gt;=2.5,"พอใช้",IF(G53&lt;=2.59,"ปรับปรุง")))))</f>
        <v>ปรับปรุง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</row>
    <row r="54" spans="1:29" ht="116.25">
      <c r="A54" s="24">
        <v>15.1</v>
      </c>
      <c r="B54" s="43" t="s">
        <v>106</v>
      </c>
      <c r="C54" s="65"/>
      <c r="D54" s="65"/>
      <c r="E54" s="50"/>
      <c r="F54" s="54">
        <v>3</v>
      </c>
      <c r="G54" s="61">
        <f t="shared" si="6"/>
        <v>0</v>
      </c>
      <c r="H54" s="61" t="str">
        <f>IF(G54&gt;=3,"5",IF(G54&gt;=2.4,"4",IF(G54&gt;=1.8,"3",IF(G54&gt;=1.2,"2",IF(G54&lt;=0.6,"1")))))</f>
        <v>1</v>
      </c>
      <c r="I54" s="61" t="str">
        <f>IF(G54&gt;=3,"ดีเยี่ยม",IF(G54&gt;=2.4,"ดีมาก",IF(G54&gt;=1.8,"ดี",IF(G54&gt;=1.2,"พอใช้",IF(G54&lt;=0.6,"ปรับปรุง")))))</f>
        <v>ปรับปรุง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</row>
    <row r="55" spans="1:29" ht="116.25">
      <c r="A55" s="24">
        <v>15.2</v>
      </c>
      <c r="B55" s="43" t="s">
        <v>108</v>
      </c>
      <c r="C55" s="65"/>
      <c r="D55" s="65"/>
      <c r="E55" s="50"/>
      <c r="F55" s="54">
        <v>2</v>
      </c>
      <c r="G55" s="61">
        <f t="shared" si="6"/>
        <v>0</v>
      </c>
      <c r="H55" s="61" t="str">
        <f>IF(G55&gt;=2,"5",IF(G55&gt;=1.6,"4",IF(G55&gt;=1.2,"3",IF(G55&gt;=0.8,"2",IF(G55&lt;=0.79,"1")))))</f>
        <v>1</v>
      </c>
      <c r="I55" s="61" t="str">
        <f>IF(G55&gt;=2,"ดีเยี่ยม",IF(G55&gt;=1.6,"ดีมาก",IF(G55&gt;=1.2,"ดี",IF(G55&gt;=0.8,"พอใช้",IF(G55&lt;=0.79,"ปรับปรุง")))))</f>
        <v>ปรับปรุง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</row>
    <row r="56" ht="23.25">
      <c r="A56" s="49"/>
    </row>
    <row r="57" ht="23.25"/>
    <row r="58" ht="23.25"/>
    <row r="59" ht="23.25">
      <c r="A59" s="38" t="s">
        <v>24</v>
      </c>
    </row>
    <row r="60" ht="23.25">
      <c r="A60" s="38"/>
    </row>
    <row r="61" ht="23.25">
      <c r="A61" s="38"/>
    </row>
    <row r="62" ht="23.25"/>
    <row r="63" ht="23.25"/>
    <row r="80" ht="23.25"/>
    <row r="92" ht="23.25"/>
    <row r="93" ht="23.25"/>
    <row r="102" ht="23.25"/>
    <row r="103" ht="23.25"/>
    <row r="111" ht="23.25"/>
    <row r="112" ht="23.25"/>
    <row r="125" ht="23.25"/>
    <row r="126" ht="23.25"/>
    <row r="134" ht="23.25"/>
    <row r="135" ht="23.25"/>
    <row r="149" ht="23.25"/>
    <row r="150" ht="23.25"/>
    <row r="157" ht="23.25"/>
    <row r="158" ht="23.25"/>
    <row r="164" ht="23.25"/>
    <row r="174" ht="23.25"/>
    <row r="189" ht="23.25"/>
    <row r="199" ht="23.25"/>
    <row r="211" ht="23.25"/>
    <row r="212" ht="23.25"/>
    <row r="221" ht="23.25"/>
    <row r="222" ht="23.25"/>
    <row r="239" ht="23.25"/>
    <row r="248" ht="23.25"/>
    <row r="264" ht="23.25"/>
    <row r="265" ht="23.25"/>
    <row r="269" ht="23.25"/>
    <row r="270" ht="23.25"/>
    <row r="284" ht="23.25"/>
    <row r="285" ht="23.25"/>
    <row r="296" ht="23.25"/>
    <row r="297" ht="23.25"/>
    <row r="307" ht="23.25"/>
    <row r="308" ht="23.25"/>
    <row r="320" ht="23.25"/>
    <row r="321" ht="23.25"/>
    <row r="331" ht="23.25"/>
    <row r="332" ht="23.25"/>
    <row r="349" ht="23.25"/>
    <row r="350" ht="23.25"/>
    <row r="367" ht="23.25"/>
    <row r="368" ht="23.25"/>
    <row r="380" ht="23.25"/>
    <row r="381" ht="23.25"/>
    <row r="395" ht="23.25"/>
    <row r="412" ht="23.25"/>
    <row r="413" ht="23.25"/>
  </sheetData>
  <sheetProtection/>
  <mergeCells count="15">
    <mergeCell ref="A52:B52"/>
    <mergeCell ref="A53:B53"/>
    <mergeCell ref="A1:D1"/>
    <mergeCell ref="A33:B33"/>
    <mergeCell ref="A37:B37"/>
    <mergeCell ref="A44:B44"/>
    <mergeCell ref="A45:B45"/>
    <mergeCell ref="A48:B48"/>
    <mergeCell ref="A49:B49"/>
    <mergeCell ref="A2:B3"/>
    <mergeCell ref="A4:B4"/>
    <mergeCell ref="A5:D5"/>
    <mergeCell ref="A15:B15"/>
    <mergeCell ref="A22:B22"/>
    <mergeCell ref="A26:B2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9" sqref="D9"/>
    </sheetView>
  </sheetViews>
  <sheetFormatPr defaultColWidth="9.140625" defaultRowHeight="15"/>
  <cols>
    <col min="1" max="1" width="23.57421875" style="1" customWidth="1"/>
    <col min="2" max="29" width="6.421875" style="38" customWidth="1"/>
    <col min="30" max="37" width="7.00390625" style="38" customWidth="1"/>
    <col min="38" max="41" width="7.00390625" style="1" customWidth="1"/>
    <col min="42" max="16384" width="9.00390625" style="1" customWidth="1"/>
  </cols>
  <sheetData>
    <row r="1" spans="2:41" ht="29.25">
      <c r="B1" s="138"/>
      <c r="C1" s="138"/>
      <c r="D1" s="138"/>
      <c r="E1" s="138"/>
      <c r="F1" s="150" t="s">
        <v>192</v>
      </c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</row>
    <row r="2" spans="1:41" ht="23.25">
      <c r="A2" s="139" t="s">
        <v>206</v>
      </c>
      <c r="B2" s="140" t="s">
        <v>187</v>
      </c>
      <c r="C2" s="141"/>
      <c r="D2" s="141"/>
      <c r="E2" s="141"/>
      <c r="F2" s="142"/>
      <c r="G2" s="137" t="s">
        <v>186</v>
      </c>
      <c r="H2" s="137"/>
      <c r="I2" s="137"/>
      <c r="J2" s="137"/>
      <c r="K2" s="137"/>
      <c r="L2" s="137" t="s">
        <v>185</v>
      </c>
      <c r="M2" s="137"/>
      <c r="N2" s="137"/>
      <c r="O2" s="137"/>
      <c r="P2" s="137"/>
      <c r="Q2" s="137" t="s">
        <v>184</v>
      </c>
      <c r="R2" s="137"/>
      <c r="S2" s="137"/>
      <c r="T2" s="137"/>
      <c r="U2" s="137"/>
      <c r="V2" s="137" t="s">
        <v>183</v>
      </c>
      <c r="W2" s="137"/>
      <c r="X2" s="137"/>
      <c r="Y2" s="137"/>
      <c r="Z2" s="137"/>
      <c r="AA2" s="137" t="s">
        <v>182</v>
      </c>
      <c r="AB2" s="137"/>
      <c r="AC2" s="137"/>
      <c r="AD2" s="137"/>
      <c r="AE2" s="137"/>
      <c r="AF2" s="137" t="s">
        <v>181</v>
      </c>
      <c r="AG2" s="137"/>
      <c r="AH2" s="137"/>
      <c r="AI2" s="137"/>
      <c r="AJ2" s="137"/>
      <c r="AK2" s="137" t="s">
        <v>180</v>
      </c>
      <c r="AL2" s="137"/>
      <c r="AM2" s="137"/>
      <c r="AN2" s="137"/>
      <c r="AO2" s="137"/>
    </row>
    <row r="3" spans="1:41" ht="23.25">
      <c r="A3" s="139"/>
      <c r="B3" s="28" t="s">
        <v>189</v>
      </c>
      <c r="C3" s="28" t="s">
        <v>188</v>
      </c>
      <c r="D3" s="28" t="s">
        <v>190</v>
      </c>
      <c r="E3" s="28" t="s">
        <v>191</v>
      </c>
      <c r="F3" s="102" t="s">
        <v>193</v>
      </c>
      <c r="G3" s="28" t="s">
        <v>189</v>
      </c>
      <c r="H3" s="28" t="s">
        <v>188</v>
      </c>
      <c r="I3" s="28" t="s">
        <v>190</v>
      </c>
      <c r="J3" s="28" t="s">
        <v>191</v>
      </c>
      <c r="K3" s="22" t="s">
        <v>193</v>
      </c>
      <c r="L3" s="28" t="s">
        <v>189</v>
      </c>
      <c r="M3" s="28" t="s">
        <v>188</v>
      </c>
      <c r="N3" s="28" t="s">
        <v>190</v>
      </c>
      <c r="O3" s="28" t="s">
        <v>191</v>
      </c>
      <c r="P3" s="22" t="s">
        <v>193</v>
      </c>
      <c r="Q3" s="28" t="s">
        <v>189</v>
      </c>
      <c r="R3" s="28" t="s">
        <v>188</v>
      </c>
      <c r="S3" s="28" t="s">
        <v>190</v>
      </c>
      <c r="T3" s="28" t="s">
        <v>191</v>
      </c>
      <c r="U3" s="22" t="s">
        <v>193</v>
      </c>
      <c r="V3" s="28" t="s">
        <v>189</v>
      </c>
      <c r="W3" s="28" t="s">
        <v>188</v>
      </c>
      <c r="X3" s="28" t="s">
        <v>190</v>
      </c>
      <c r="Y3" s="28" t="s">
        <v>191</v>
      </c>
      <c r="Z3" s="22" t="s">
        <v>193</v>
      </c>
      <c r="AA3" s="28" t="s">
        <v>189</v>
      </c>
      <c r="AB3" s="28" t="s">
        <v>188</v>
      </c>
      <c r="AC3" s="28" t="s">
        <v>190</v>
      </c>
      <c r="AD3" s="28" t="s">
        <v>191</v>
      </c>
      <c r="AE3" s="22" t="s">
        <v>193</v>
      </c>
      <c r="AF3" s="28" t="s">
        <v>189</v>
      </c>
      <c r="AG3" s="28" t="s">
        <v>188</v>
      </c>
      <c r="AH3" s="28" t="s">
        <v>190</v>
      </c>
      <c r="AI3" s="28" t="s">
        <v>191</v>
      </c>
      <c r="AJ3" s="22" t="s">
        <v>193</v>
      </c>
      <c r="AK3" s="28" t="s">
        <v>189</v>
      </c>
      <c r="AL3" s="28" t="s">
        <v>188</v>
      </c>
      <c r="AM3" s="28" t="s">
        <v>190</v>
      </c>
      <c r="AN3" s="28" t="s">
        <v>191</v>
      </c>
      <c r="AO3" s="22" t="s">
        <v>193</v>
      </c>
    </row>
    <row r="4" spans="1:41" ht="23.25">
      <c r="A4" s="8" t="s">
        <v>194</v>
      </c>
      <c r="B4" s="28"/>
      <c r="C4" s="28"/>
      <c r="D4" s="28"/>
      <c r="E4" s="28"/>
      <c r="F4" s="22">
        <f>SUM(B4:E4)</f>
        <v>0</v>
      </c>
      <c r="G4" s="28"/>
      <c r="H4" s="28"/>
      <c r="I4" s="28"/>
      <c r="J4" s="28"/>
      <c r="K4" s="22">
        <f>SUM(G4:J4)</f>
        <v>0</v>
      </c>
      <c r="L4" s="28"/>
      <c r="M4" s="28"/>
      <c r="N4" s="28"/>
      <c r="O4" s="28"/>
      <c r="P4" s="22">
        <f>SUM(L4:O4)</f>
        <v>0</v>
      </c>
      <c r="Q4" s="28"/>
      <c r="R4" s="28"/>
      <c r="S4" s="28"/>
      <c r="T4" s="28"/>
      <c r="U4" s="22">
        <f>SUM(Q4:T4)</f>
        <v>0</v>
      </c>
      <c r="V4" s="28"/>
      <c r="W4" s="28"/>
      <c r="X4" s="28"/>
      <c r="Y4" s="28"/>
      <c r="Z4" s="22">
        <f>SUM(V4:Y4)</f>
        <v>0</v>
      </c>
      <c r="AA4" s="28"/>
      <c r="AB4" s="28"/>
      <c r="AC4" s="28"/>
      <c r="AD4" s="28"/>
      <c r="AE4" s="22">
        <f>SUM(AA4:AD4)</f>
        <v>0</v>
      </c>
      <c r="AF4" s="28"/>
      <c r="AG4" s="28"/>
      <c r="AH4" s="28"/>
      <c r="AI4" s="28"/>
      <c r="AJ4" s="22">
        <f>SUM(AF4:AI4)</f>
        <v>0</v>
      </c>
      <c r="AK4" s="28"/>
      <c r="AL4" s="8"/>
      <c r="AM4" s="8"/>
      <c r="AN4" s="8"/>
      <c r="AO4" s="22">
        <f>SUM(AK4:AN4)</f>
        <v>0</v>
      </c>
    </row>
    <row r="5" spans="1:41" ht="23.25">
      <c r="A5" s="8" t="s">
        <v>195</v>
      </c>
      <c r="B5" s="28"/>
      <c r="C5" s="28"/>
      <c r="D5" s="28"/>
      <c r="E5" s="28"/>
      <c r="F5" s="22">
        <f>SUM(B5:E5)</f>
        <v>0</v>
      </c>
      <c r="G5" s="28"/>
      <c r="H5" s="28"/>
      <c r="I5" s="28"/>
      <c r="J5" s="28"/>
      <c r="K5" s="22">
        <f>SUM(G5:J5)</f>
        <v>0</v>
      </c>
      <c r="L5" s="28"/>
      <c r="M5" s="28"/>
      <c r="N5" s="28"/>
      <c r="O5" s="28"/>
      <c r="P5" s="22">
        <f>SUM(L5:O5)</f>
        <v>0</v>
      </c>
      <c r="Q5" s="28"/>
      <c r="R5" s="28"/>
      <c r="S5" s="28"/>
      <c r="T5" s="28"/>
      <c r="U5" s="22">
        <f>SUM(Q5:T5)</f>
        <v>0</v>
      </c>
      <c r="V5" s="28"/>
      <c r="W5" s="28"/>
      <c r="X5" s="28"/>
      <c r="Y5" s="28"/>
      <c r="Z5" s="22">
        <f>SUM(V5:Y5)</f>
        <v>0</v>
      </c>
      <c r="AA5" s="8"/>
      <c r="AB5" s="28"/>
      <c r="AC5" s="28"/>
      <c r="AD5" s="28"/>
      <c r="AE5" s="22">
        <f>SUM(AA5:AD5)</f>
        <v>0</v>
      </c>
      <c r="AF5" s="28"/>
      <c r="AG5" s="28"/>
      <c r="AH5" s="28"/>
      <c r="AI5" s="28"/>
      <c r="AJ5" s="22">
        <f>SUM(AF5:AI5)</f>
        <v>0</v>
      </c>
      <c r="AK5" s="28"/>
      <c r="AL5" s="8"/>
      <c r="AM5" s="8"/>
      <c r="AN5" s="8"/>
      <c r="AO5" s="22">
        <f>SUM(AK5:AN5)</f>
        <v>0</v>
      </c>
    </row>
    <row r="6" spans="1:41" ht="23.25">
      <c r="A6" s="8" t="s">
        <v>196</v>
      </c>
      <c r="B6" s="28"/>
      <c r="C6" s="28"/>
      <c r="D6" s="28"/>
      <c r="E6" s="28"/>
      <c r="F6" s="22">
        <f>SUM(B6:E6)</f>
        <v>0</v>
      </c>
      <c r="G6" s="28"/>
      <c r="H6" s="28"/>
      <c r="I6" s="28"/>
      <c r="J6" s="28"/>
      <c r="K6" s="22">
        <f>SUM(G6:J6)</f>
        <v>0</v>
      </c>
      <c r="L6" s="28"/>
      <c r="M6" s="28"/>
      <c r="N6" s="28"/>
      <c r="O6" s="28"/>
      <c r="P6" s="22">
        <f>SUM(L6:O6)</f>
        <v>0</v>
      </c>
      <c r="Q6" s="28"/>
      <c r="R6" s="28"/>
      <c r="S6" s="28"/>
      <c r="T6" s="28"/>
      <c r="U6" s="22">
        <f>SUM(Q6:T6)</f>
        <v>0</v>
      </c>
      <c r="V6" s="28"/>
      <c r="W6" s="28"/>
      <c r="X6" s="28"/>
      <c r="Y6" s="28"/>
      <c r="Z6" s="22">
        <f>SUM(V6:Y6)</f>
        <v>0</v>
      </c>
      <c r="AA6" s="28"/>
      <c r="AB6" s="28"/>
      <c r="AC6" s="28"/>
      <c r="AD6" s="28"/>
      <c r="AE6" s="22">
        <f>SUM(AA6:AD6)</f>
        <v>0</v>
      </c>
      <c r="AF6" s="28"/>
      <c r="AG6" s="28"/>
      <c r="AH6" s="28"/>
      <c r="AI6" s="28"/>
      <c r="AJ6" s="22">
        <f>SUM(AF6:AI6)</f>
        <v>0</v>
      </c>
      <c r="AK6" s="28"/>
      <c r="AL6" s="8"/>
      <c r="AM6" s="8"/>
      <c r="AN6" s="8"/>
      <c r="AO6" s="22">
        <f>SUM(AK6:AN6)</f>
        <v>0</v>
      </c>
    </row>
    <row r="7" spans="1:41" ht="23.25">
      <c r="A7" s="8" t="s">
        <v>197</v>
      </c>
      <c r="B7" s="28"/>
      <c r="C7" s="28"/>
      <c r="D7" s="28"/>
      <c r="E7" s="28"/>
      <c r="F7" s="22">
        <f>SUM(B7:E7)</f>
        <v>0</v>
      </c>
      <c r="G7" s="28"/>
      <c r="H7" s="28"/>
      <c r="I7" s="28"/>
      <c r="J7" s="28"/>
      <c r="K7" s="22">
        <f>SUM(G7:J7)</f>
        <v>0</v>
      </c>
      <c r="L7" s="28"/>
      <c r="M7" s="28"/>
      <c r="N7" s="28"/>
      <c r="O7" s="28"/>
      <c r="P7" s="22">
        <f>SUM(L7:O7)</f>
        <v>0</v>
      </c>
      <c r="Q7" s="28"/>
      <c r="R7" s="28"/>
      <c r="S7" s="28"/>
      <c r="T7" s="28"/>
      <c r="U7" s="22">
        <f>SUM(Q7:T7)</f>
        <v>0</v>
      </c>
      <c r="V7" s="28"/>
      <c r="W7" s="28"/>
      <c r="X7" s="28"/>
      <c r="Y7" s="28"/>
      <c r="Z7" s="22">
        <f>SUM(V7:Y7)</f>
        <v>0</v>
      </c>
      <c r="AA7" s="28"/>
      <c r="AB7" s="28"/>
      <c r="AC7" s="28"/>
      <c r="AD7" s="28"/>
      <c r="AE7" s="22">
        <f>SUM(AA7:AD7)</f>
        <v>0</v>
      </c>
      <c r="AF7" s="28"/>
      <c r="AG7" s="28"/>
      <c r="AH7" s="28"/>
      <c r="AI7" s="28"/>
      <c r="AJ7" s="22">
        <f>SUM(AF7:AI7)</f>
        <v>0</v>
      </c>
      <c r="AK7" s="28"/>
      <c r="AL7" s="8"/>
      <c r="AM7" s="8"/>
      <c r="AN7" s="8"/>
      <c r="AO7" s="22">
        <f>SUM(AK7:AN7)</f>
        <v>0</v>
      </c>
    </row>
    <row r="8" spans="1:41" ht="23.25">
      <c r="A8" s="8" t="s">
        <v>198</v>
      </c>
      <c r="B8" s="28"/>
      <c r="C8" s="28"/>
      <c r="D8" s="28"/>
      <c r="E8" s="28"/>
      <c r="F8" s="22">
        <f>SUM(B8:E8)</f>
        <v>0</v>
      </c>
      <c r="G8" s="28"/>
      <c r="H8" s="28"/>
      <c r="I8" s="28"/>
      <c r="J8" s="28"/>
      <c r="K8" s="22">
        <f>SUM(G8:J8)</f>
        <v>0</v>
      </c>
      <c r="L8" s="28"/>
      <c r="M8" s="28"/>
      <c r="N8" s="28"/>
      <c r="O8" s="28"/>
      <c r="P8" s="22">
        <f>SUM(L8:O8)</f>
        <v>0</v>
      </c>
      <c r="Q8" s="28"/>
      <c r="R8" s="28"/>
      <c r="S8" s="28"/>
      <c r="T8" s="28"/>
      <c r="U8" s="22">
        <f>SUM(Q8:T8)</f>
        <v>0</v>
      </c>
      <c r="V8" s="28"/>
      <c r="W8" s="28"/>
      <c r="X8" s="28"/>
      <c r="Y8" s="28"/>
      <c r="Z8" s="22">
        <f>SUM(V8:Y8)</f>
        <v>0</v>
      </c>
      <c r="AA8" s="28"/>
      <c r="AB8" s="28"/>
      <c r="AC8" s="28"/>
      <c r="AD8" s="28"/>
      <c r="AE8" s="22">
        <f>SUM(AA8:AD8)</f>
        <v>0</v>
      </c>
      <c r="AF8" s="28"/>
      <c r="AG8" s="28"/>
      <c r="AH8" s="28"/>
      <c r="AI8" s="28"/>
      <c r="AJ8" s="22">
        <f>SUM(AF8:AI8)</f>
        <v>0</v>
      </c>
      <c r="AK8" s="28"/>
      <c r="AL8" s="8"/>
      <c r="AM8" s="8"/>
      <c r="AN8" s="8"/>
      <c r="AO8" s="22">
        <f>SUM(AK8:AN8)</f>
        <v>0</v>
      </c>
    </row>
    <row r="9" spans="1:41" ht="23.25">
      <c r="A9" s="8" t="s">
        <v>199</v>
      </c>
      <c r="B9" s="28"/>
      <c r="C9" s="28"/>
      <c r="D9" s="28"/>
      <c r="E9" s="28"/>
      <c r="F9" s="22">
        <f>SUM(B9:E9)</f>
        <v>0</v>
      </c>
      <c r="G9" s="28"/>
      <c r="H9" s="28"/>
      <c r="I9" s="28"/>
      <c r="J9" s="28"/>
      <c r="K9" s="22">
        <f>SUM(G9:J9)</f>
        <v>0</v>
      </c>
      <c r="L9" s="28"/>
      <c r="M9" s="28"/>
      <c r="N9" s="28"/>
      <c r="O9" s="28"/>
      <c r="P9" s="22">
        <f>SUM(L9:O9)</f>
        <v>0</v>
      </c>
      <c r="Q9" s="28"/>
      <c r="R9" s="28"/>
      <c r="S9" s="28"/>
      <c r="T9" s="28"/>
      <c r="U9" s="22">
        <f>SUM(Q9:T9)</f>
        <v>0</v>
      </c>
      <c r="V9" s="28"/>
      <c r="W9" s="28"/>
      <c r="X9" s="28"/>
      <c r="Y9" s="28"/>
      <c r="Z9" s="22">
        <f>SUM(V9:Y9)</f>
        <v>0</v>
      </c>
      <c r="AA9" s="28"/>
      <c r="AB9" s="28"/>
      <c r="AC9" s="28"/>
      <c r="AD9" s="28"/>
      <c r="AE9" s="22">
        <f>SUM(AA9:AD9)</f>
        <v>0</v>
      </c>
      <c r="AF9" s="28"/>
      <c r="AG9" s="28"/>
      <c r="AH9" s="28"/>
      <c r="AI9" s="28"/>
      <c r="AJ9" s="22">
        <f>SUM(AF9:AI9)</f>
        <v>0</v>
      </c>
      <c r="AK9" s="28"/>
      <c r="AL9" s="8"/>
      <c r="AM9" s="8"/>
      <c r="AN9" s="8"/>
      <c r="AO9" s="22">
        <f>SUM(AK9:AN9)</f>
        <v>0</v>
      </c>
    </row>
    <row r="10" spans="1:41" ht="23.25">
      <c r="A10" s="143" t="s">
        <v>200</v>
      </c>
      <c r="B10" s="144">
        <f>SUM(B4:B9)</f>
        <v>0</v>
      </c>
      <c r="C10" s="144">
        <f aca="true" t="shared" si="0" ref="C10:AO10">SUM(C4:C9)</f>
        <v>0</v>
      </c>
      <c r="D10" s="144">
        <f t="shared" si="0"/>
        <v>0</v>
      </c>
      <c r="E10" s="144">
        <f t="shared" si="0"/>
        <v>0</v>
      </c>
      <c r="F10" s="144">
        <f t="shared" si="0"/>
        <v>0</v>
      </c>
      <c r="G10" s="144">
        <f t="shared" si="0"/>
        <v>0</v>
      </c>
      <c r="H10" s="144">
        <f t="shared" si="0"/>
        <v>0</v>
      </c>
      <c r="I10" s="144">
        <f t="shared" si="0"/>
        <v>0</v>
      </c>
      <c r="J10" s="144">
        <f t="shared" si="0"/>
        <v>0</v>
      </c>
      <c r="K10" s="144">
        <f t="shared" si="0"/>
        <v>0</v>
      </c>
      <c r="L10" s="144">
        <f t="shared" si="0"/>
        <v>0</v>
      </c>
      <c r="M10" s="144">
        <f t="shared" si="0"/>
        <v>0</v>
      </c>
      <c r="N10" s="144">
        <f t="shared" si="0"/>
        <v>0</v>
      </c>
      <c r="O10" s="144">
        <f t="shared" si="0"/>
        <v>0</v>
      </c>
      <c r="P10" s="144">
        <f t="shared" si="0"/>
        <v>0</v>
      </c>
      <c r="Q10" s="144">
        <f t="shared" si="0"/>
        <v>0</v>
      </c>
      <c r="R10" s="144">
        <f t="shared" si="0"/>
        <v>0</v>
      </c>
      <c r="S10" s="144">
        <f t="shared" si="0"/>
        <v>0</v>
      </c>
      <c r="T10" s="144">
        <f t="shared" si="0"/>
        <v>0</v>
      </c>
      <c r="U10" s="144">
        <f t="shared" si="0"/>
        <v>0</v>
      </c>
      <c r="V10" s="144">
        <f t="shared" si="0"/>
        <v>0</v>
      </c>
      <c r="W10" s="144">
        <f t="shared" si="0"/>
        <v>0</v>
      </c>
      <c r="X10" s="144">
        <f t="shared" si="0"/>
        <v>0</v>
      </c>
      <c r="Y10" s="144">
        <f t="shared" si="0"/>
        <v>0</v>
      </c>
      <c r="Z10" s="144">
        <f t="shared" si="0"/>
        <v>0</v>
      </c>
      <c r="AA10" s="144">
        <f t="shared" si="0"/>
        <v>0</v>
      </c>
      <c r="AB10" s="144">
        <f t="shared" si="0"/>
        <v>0</v>
      </c>
      <c r="AC10" s="144">
        <f t="shared" si="0"/>
        <v>0</v>
      </c>
      <c r="AD10" s="144">
        <f t="shared" si="0"/>
        <v>0</v>
      </c>
      <c r="AE10" s="144">
        <f t="shared" si="0"/>
        <v>0</v>
      </c>
      <c r="AF10" s="144">
        <f t="shared" si="0"/>
        <v>0</v>
      </c>
      <c r="AG10" s="144">
        <f t="shared" si="0"/>
        <v>0</v>
      </c>
      <c r="AH10" s="144">
        <f t="shared" si="0"/>
        <v>0</v>
      </c>
      <c r="AI10" s="144">
        <f t="shared" si="0"/>
        <v>0</v>
      </c>
      <c r="AJ10" s="144">
        <f t="shared" si="0"/>
        <v>0</v>
      </c>
      <c r="AK10" s="144">
        <f t="shared" si="0"/>
        <v>0</v>
      </c>
      <c r="AL10" s="144">
        <f t="shared" si="0"/>
        <v>0</v>
      </c>
      <c r="AM10" s="144">
        <f t="shared" si="0"/>
        <v>0</v>
      </c>
      <c r="AN10" s="144">
        <f t="shared" si="0"/>
        <v>0</v>
      </c>
      <c r="AO10" s="144">
        <f t="shared" si="0"/>
        <v>0</v>
      </c>
    </row>
    <row r="11" spans="1:41" ht="23.25">
      <c r="A11" s="8" t="s">
        <v>201</v>
      </c>
      <c r="B11" s="28"/>
      <c r="C11" s="28"/>
      <c r="D11" s="28"/>
      <c r="E11" s="28"/>
      <c r="F11" s="22">
        <f>SUM(B11:E11)</f>
        <v>0</v>
      </c>
      <c r="G11" s="28"/>
      <c r="H11" s="28"/>
      <c r="I11" s="28"/>
      <c r="J11" s="28"/>
      <c r="K11" s="22">
        <f>SUM(G11:J11)</f>
        <v>0</v>
      </c>
      <c r="L11" s="28"/>
      <c r="M11" s="28"/>
      <c r="N11" s="28"/>
      <c r="O11" s="28"/>
      <c r="P11" s="22">
        <f>SUM(L11:O11)</f>
        <v>0</v>
      </c>
      <c r="Q11" s="28"/>
      <c r="R11" s="28"/>
      <c r="S11" s="28"/>
      <c r="T11" s="28"/>
      <c r="U11" s="22">
        <f>SUM(Q11:T11)</f>
        <v>0</v>
      </c>
      <c r="V11" s="28"/>
      <c r="W11" s="28"/>
      <c r="X11" s="28"/>
      <c r="Y11" s="28"/>
      <c r="Z11" s="22">
        <f>SUM(V11:Y11)</f>
        <v>0</v>
      </c>
      <c r="AA11" s="28"/>
      <c r="AB11" s="28"/>
      <c r="AC11" s="28"/>
      <c r="AD11" s="28"/>
      <c r="AE11" s="22">
        <f>SUM(AA11:AD11)</f>
        <v>0</v>
      </c>
      <c r="AF11" s="28"/>
      <c r="AG11" s="28"/>
      <c r="AH11" s="28"/>
      <c r="AI11" s="28"/>
      <c r="AJ11" s="22">
        <f>SUM(AF11:AI11)</f>
        <v>0</v>
      </c>
      <c r="AK11" s="28"/>
      <c r="AL11" s="8"/>
      <c r="AM11" s="8"/>
      <c r="AN11" s="8"/>
      <c r="AO11" s="22">
        <f>SUM(AK11:AN11)</f>
        <v>0</v>
      </c>
    </row>
    <row r="12" spans="1:41" ht="23.25">
      <c r="A12" s="8" t="s">
        <v>202</v>
      </c>
      <c r="B12" s="28"/>
      <c r="C12" s="28"/>
      <c r="D12" s="28"/>
      <c r="E12" s="28"/>
      <c r="F12" s="22">
        <f>SUM(B12:E12)</f>
        <v>0</v>
      </c>
      <c r="G12" s="28"/>
      <c r="H12" s="28"/>
      <c r="I12" s="28"/>
      <c r="J12" s="28"/>
      <c r="K12" s="22">
        <f>SUM(G12:J12)</f>
        <v>0</v>
      </c>
      <c r="L12" s="28"/>
      <c r="M12" s="28"/>
      <c r="N12" s="28"/>
      <c r="O12" s="28"/>
      <c r="P12" s="22">
        <f>SUM(L12:O12)</f>
        <v>0</v>
      </c>
      <c r="Q12" s="28"/>
      <c r="R12" s="28"/>
      <c r="S12" s="28"/>
      <c r="T12" s="28"/>
      <c r="U12" s="22">
        <f>SUM(Q12:T12)</f>
        <v>0</v>
      </c>
      <c r="V12" s="28"/>
      <c r="W12" s="28"/>
      <c r="X12" s="28"/>
      <c r="Y12" s="28"/>
      <c r="Z12" s="22">
        <f>SUM(V12:Y12)</f>
        <v>0</v>
      </c>
      <c r="AA12" s="28"/>
      <c r="AB12" s="28"/>
      <c r="AC12" s="28"/>
      <c r="AD12" s="28"/>
      <c r="AE12" s="22">
        <f>SUM(AA12:AD12)</f>
        <v>0</v>
      </c>
      <c r="AF12" s="28"/>
      <c r="AG12" s="28"/>
      <c r="AH12" s="28"/>
      <c r="AI12" s="28"/>
      <c r="AJ12" s="22">
        <f>SUM(AF12:AI12)</f>
        <v>0</v>
      </c>
      <c r="AK12" s="28"/>
      <c r="AL12" s="8"/>
      <c r="AM12" s="8"/>
      <c r="AN12" s="8"/>
      <c r="AO12" s="22">
        <f>SUM(AK12:AN12)</f>
        <v>0</v>
      </c>
    </row>
    <row r="13" spans="1:41" ht="23.25">
      <c r="A13" s="8" t="s">
        <v>203</v>
      </c>
      <c r="B13" s="28"/>
      <c r="C13" s="28"/>
      <c r="D13" s="28"/>
      <c r="E13" s="28"/>
      <c r="F13" s="22">
        <f>SUM(B13:E13)</f>
        <v>0</v>
      </c>
      <c r="G13" s="28"/>
      <c r="H13" s="28"/>
      <c r="I13" s="28"/>
      <c r="J13" s="28"/>
      <c r="K13" s="22">
        <f>SUM(G13:J13)</f>
        <v>0</v>
      </c>
      <c r="L13" s="28"/>
      <c r="M13" s="28"/>
      <c r="N13" s="28"/>
      <c r="O13" s="28"/>
      <c r="P13" s="22">
        <f>SUM(L13:O13)</f>
        <v>0</v>
      </c>
      <c r="Q13" s="28"/>
      <c r="R13" s="28"/>
      <c r="S13" s="28"/>
      <c r="T13" s="28"/>
      <c r="U13" s="22">
        <f>SUM(Q13:T13)</f>
        <v>0</v>
      </c>
      <c r="V13" s="28"/>
      <c r="W13" s="28"/>
      <c r="X13" s="28"/>
      <c r="Y13" s="28"/>
      <c r="Z13" s="22">
        <f>SUM(V13:Y13)</f>
        <v>0</v>
      </c>
      <c r="AA13" s="28"/>
      <c r="AB13" s="28"/>
      <c r="AC13" s="28"/>
      <c r="AD13" s="28"/>
      <c r="AE13" s="22">
        <f>SUM(AA13:AD13)</f>
        <v>0</v>
      </c>
      <c r="AF13" s="28"/>
      <c r="AG13" s="28"/>
      <c r="AH13" s="28"/>
      <c r="AI13" s="28"/>
      <c r="AJ13" s="22">
        <f>SUM(AF13:AI13)</f>
        <v>0</v>
      </c>
      <c r="AK13" s="28"/>
      <c r="AL13" s="8"/>
      <c r="AM13" s="8"/>
      <c r="AN13" s="8"/>
      <c r="AO13" s="22">
        <f>SUM(AK13:AN13)</f>
        <v>0</v>
      </c>
    </row>
    <row r="14" spans="1:41" ht="23.25">
      <c r="A14" s="143" t="s">
        <v>204</v>
      </c>
      <c r="B14" s="144">
        <f>SUM(B11:B13)</f>
        <v>0</v>
      </c>
      <c r="C14" s="144">
        <f aca="true" t="shared" si="1" ref="C14:AO14">SUM(C11:C13)</f>
        <v>0</v>
      </c>
      <c r="D14" s="144">
        <f t="shared" si="1"/>
        <v>0</v>
      </c>
      <c r="E14" s="144">
        <f t="shared" si="1"/>
        <v>0</v>
      </c>
      <c r="F14" s="144">
        <f t="shared" si="1"/>
        <v>0</v>
      </c>
      <c r="G14" s="144">
        <f t="shared" si="1"/>
        <v>0</v>
      </c>
      <c r="H14" s="144">
        <f t="shared" si="1"/>
        <v>0</v>
      </c>
      <c r="I14" s="144">
        <f t="shared" si="1"/>
        <v>0</v>
      </c>
      <c r="J14" s="144">
        <f t="shared" si="1"/>
        <v>0</v>
      </c>
      <c r="K14" s="144">
        <f t="shared" si="1"/>
        <v>0</v>
      </c>
      <c r="L14" s="144">
        <f t="shared" si="1"/>
        <v>0</v>
      </c>
      <c r="M14" s="144">
        <f t="shared" si="1"/>
        <v>0</v>
      </c>
      <c r="N14" s="144">
        <f t="shared" si="1"/>
        <v>0</v>
      </c>
      <c r="O14" s="144">
        <f t="shared" si="1"/>
        <v>0</v>
      </c>
      <c r="P14" s="144">
        <f t="shared" si="1"/>
        <v>0</v>
      </c>
      <c r="Q14" s="144">
        <f t="shared" si="1"/>
        <v>0</v>
      </c>
      <c r="R14" s="144">
        <f t="shared" si="1"/>
        <v>0</v>
      </c>
      <c r="S14" s="144">
        <f t="shared" si="1"/>
        <v>0</v>
      </c>
      <c r="T14" s="144">
        <f t="shared" si="1"/>
        <v>0</v>
      </c>
      <c r="U14" s="144">
        <f t="shared" si="1"/>
        <v>0</v>
      </c>
      <c r="V14" s="144">
        <f t="shared" si="1"/>
        <v>0</v>
      </c>
      <c r="W14" s="144">
        <f t="shared" si="1"/>
        <v>0</v>
      </c>
      <c r="X14" s="144">
        <f t="shared" si="1"/>
        <v>0</v>
      </c>
      <c r="Y14" s="144">
        <f t="shared" si="1"/>
        <v>0</v>
      </c>
      <c r="Z14" s="144">
        <f t="shared" si="1"/>
        <v>0</v>
      </c>
      <c r="AA14" s="144">
        <f t="shared" si="1"/>
        <v>0</v>
      </c>
      <c r="AB14" s="144">
        <f t="shared" si="1"/>
        <v>0</v>
      </c>
      <c r="AC14" s="144">
        <f t="shared" si="1"/>
        <v>0</v>
      </c>
      <c r="AD14" s="144">
        <f t="shared" si="1"/>
        <v>0</v>
      </c>
      <c r="AE14" s="144">
        <f t="shared" si="1"/>
        <v>0</v>
      </c>
      <c r="AF14" s="144">
        <f t="shared" si="1"/>
        <v>0</v>
      </c>
      <c r="AG14" s="144">
        <f t="shared" si="1"/>
        <v>0</v>
      </c>
      <c r="AH14" s="144">
        <f t="shared" si="1"/>
        <v>0</v>
      </c>
      <c r="AI14" s="144">
        <f t="shared" si="1"/>
        <v>0</v>
      </c>
      <c r="AJ14" s="144">
        <f t="shared" si="1"/>
        <v>0</v>
      </c>
      <c r="AK14" s="144">
        <f t="shared" si="1"/>
        <v>0</v>
      </c>
      <c r="AL14" s="144">
        <f t="shared" si="1"/>
        <v>0</v>
      </c>
      <c r="AM14" s="144">
        <f t="shared" si="1"/>
        <v>0</v>
      </c>
      <c r="AN14" s="144">
        <f t="shared" si="1"/>
        <v>0</v>
      </c>
      <c r="AO14" s="144">
        <f t="shared" si="1"/>
        <v>0</v>
      </c>
    </row>
    <row r="15" spans="1:41" ht="23.25">
      <c r="A15" s="145" t="s">
        <v>205</v>
      </c>
      <c r="B15" s="146">
        <f>SUM(B14,B10)</f>
        <v>0</v>
      </c>
      <c r="C15" s="146">
        <f aca="true" t="shared" si="2" ref="C15:AO15">SUM(C14,C10)</f>
        <v>0</v>
      </c>
      <c r="D15" s="146">
        <f t="shared" si="2"/>
        <v>0</v>
      </c>
      <c r="E15" s="146">
        <f t="shared" si="2"/>
        <v>0</v>
      </c>
      <c r="F15" s="146">
        <f t="shared" si="2"/>
        <v>0</v>
      </c>
      <c r="G15" s="146">
        <f t="shared" si="2"/>
        <v>0</v>
      </c>
      <c r="H15" s="146">
        <f t="shared" si="2"/>
        <v>0</v>
      </c>
      <c r="I15" s="146">
        <f t="shared" si="2"/>
        <v>0</v>
      </c>
      <c r="J15" s="146">
        <f t="shared" si="2"/>
        <v>0</v>
      </c>
      <c r="K15" s="146">
        <f t="shared" si="2"/>
        <v>0</v>
      </c>
      <c r="L15" s="146">
        <f t="shared" si="2"/>
        <v>0</v>
      </c>
      <c r="M15" s="146">
        <f t="shared" si="2"/>
        <v>0</v>
      </c>
      <c r="N15" s="146">
        <f t="shared" si="2"/>
        <v>0</v>
      </c>
      <c r="O15" s="146">
        <f t="shared" si="2"/>
        <v>0</v>
      </c>
      <c r="P15" s="146">
        <f t="shared" si="2"/>
        <v>0</v>
      </c>
      <c r="Q15" s="146">
        <f t="shared" si="2"/>
        <v>0</v>
      </c>
      <c r="R15" s="146">
        <f t="shared" si="2"/>
        <v>0</v>
      </c>
      <c r="S15" s="146">
        <f t="shared" si="2"/>
        <v>0</v>
      </c>
      <c r="T15" s="146">
        <f t="shared" si="2"/>
        <v>0</v>
      </c>
      <c r="U15" s="146">
        <f t="shared" si="2"/>
        <v>0</v>
      </c>
      <c r="V15" s="146">
        <f t="shared" si="2"/>
        <v>0</v>
      </c>
      <c r="W15" s="146">
        <f t="shared" si="2"/>
        <v>0</v>
      </c>
      <c r="X15" s="146">
        <f t="shared" si="2"/>
        <v>0</v>
      </c>
      <c r="Y15" s="146">
        <f t="shared" si="2"/>
        <v>0</v>
      </c>
      <c r="Z15" s="146">
        <f t="shared" si="2"/>
        <v>0</v>
      </c>
      <c r="AA15" s="146">
        <f t="shared" si="2"/>
        <v>0</v>
      </c>
      <c r="AB15" s="146">
        <f t="shared" si="2"/>
        <v>0</v>
      </c>
      <c r="AC15" s="146">
        <f t="shared" si="2"/>
        <v>0</v>
      </c>
      <c r="AD15" s="146">
        <f t="shared" si="2"/>
        <v>0</v>
      </c>
      <c r="AE15" s="146">
        <f t="shared" si="2"/>
        <v>0</v>
      </c>
      <c r="AF15" s="146">
        <f t="shared" si="2"/>
        <v>0</v>
      </c>
      <c r="AG15" s="146">
        <f t="shared" si="2"/>
        <v>0</v>
      </c>
      <c r="AH15" s="146">
        <f t="shared" si="2"/>
        <v>0</v>
      </c>
      <c r="AI15" s="146">
        <f t="shared" si="2"/>
        <v>0</v>
      </c>
      <c r="AJ15" s="146">
        <f t="shared" si="2"/>
        <v>0</v>
      </c>
      <c r="AK15" s="146">
        <f t="shared" si="2"/>
        <v>0</v>
      </c>
      <c r="AL15" s="146">
        <f t="shared" si="2"/>
        <v>0</v>
      </c>
      <c r="AM15" s="146">
        <f t="shared" si="2"/>
        <v>0</v>
      </c>
      <c r="AN15" s="146">
        <f t="shared" si="2"/>
        <v>0</v>
      </c>
      <c r="AO15" s="146">
        <f t="shared" si="2"/>
        <v>0</v>
      </c>
    </row>
  </sheetData>
  <sheetProtection/>
  <mergeCells count="9">
    <mergeCell ref="AA2:AE2"/>
    <mergeCell ref="AF2:AJ2"/>
    <mergeCell ref="AK2:AO2"/>
    <mergeCell ref="A2:A3"/>
    <mergeCell ref="B2:F2"/>
    <mergeCell ref="G2:K2"/>
    <mergeCell ref="L2:P2"/>
    <mergeCell ref="Q2:U2"/>
    <mergeCell ref="V2:Z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"/>
  <sheetViews>
    <sheetView zoomScale="70" zoomScaleNormal="70" zoomScalePageLayoutView="0" workbookViewId="0" topLeftCell="A1">
      <selection activeCell="E17" sqref="E17"/>
    </sheetView>
  </sheetViews>
  <sheetFormatPr defaultColWidth="9.140625" defaultRowHeight="15"/>
  <cols>
    <col min="1" max="1" width="23.57421875" style="1" customWidth="1"/>
    <col min="2" max="26" width="6.421875" style="38" customWidth="1"/>
    <col min="27" max="16384" width="9.00390625" style="1" customWidth="1"/>
  </cols>
  <sheetData>
    <row r="1" spans="2:26" ht="29.25">
      <c r="B1" s="138"/>
      <c r="C1" s="138"/>
      <c r="D1" s="138"/>
      <c r="E1" s="138"/>
      <c r="F1" s="150" t="s">
        <v>212</v>
      </c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</row>
    <row r="2" spans="1:26" ht="23.25">
      <c r="A2" s="139" t="s">
        <v>206</v>
      </c>
      <c r="B2" s="147" t="s">
        <v>211</v>
      </c>
      <c r="C2" s="148"/>
      <c r="D2" s="148"/>
      <c r="E2" s="148"/>
      <c r="F2" s="149"/>
      <c r="G2" s="147" t="s">
        <v>207</v>
      </c>
      <c r="H2" s="148"/>
      <c r="I2" s="148"/>
      <c r="J2" s="148"/>
      <c r="K2" s="149"/>
      <c r="L2" s="147" t="s">
        <v>208</v>
      </c>
      <c r="M2" s="148"/>
      <c r="N2" s="148"/>
      <c r="O2" s="148"/>
      <c r="P2" s="149"/>
      <c r="Q2" s="147" t="s">
        <v>209</v>
      </c>
      <c r="R2" s="148"/>
      <c r="S2" s="148"/>
      <c r="T2" s="148"/>
      <c r="U2" s="149"/>
      <c r="V2" s="147" t="s">
        <v>210</v>
      </c>
      <c r="W2" s="148"/>
      <c r="X2" s="148"/>
      <c r="Y2" s="148"/>
      <c r="Z2" s="149"/>
    </row>
    <row r="3" spans="1:26" ht="23.25">
      <c r="A3" s="139"/>
      <c r="B3" s="28" t="s">
        <v>189</v>
      </c>
      <c r="C3" s="28" t="s">
        <v>188</v>
      </c>
      <c r="D3" s="28" t="s">
        <v>190</v>
      </c>
      <c r="E3" s="28" t="s">
        <v>191</v>
      </c>
      <c r="F3" s="102" t="s">
        <v>193</v>
      </c>
      <c r="G3" s="28" t="s">
        <v>189</v>
      </c>
      <c r="H3" s="28" t="s">
        <v>188</v>
      </c>
      <c r="I3" s="28" t="s">
        <v>190</v>
      </c>
      <c r="J3" s="28" t="s">
        <v>191</v>
      </c>
      <c r="K3" s="22" t="s">
        <v>193</v>
      </c>
      <c r="L3" s="28" t="s">
        <v>189</v>
      </c>
      <c r="M3" s="28" t="s">
        <v>188</v>
      </c>
      <c r="N3" s="28" t="s">
        <v>190</v>
      </c>
      <c r="O3" s="28" t="s">
        <v>191</v>
      </c>
      <c r="P3" s="22" t="s">
        <v>193</v>
      </c>
      <c r="Q3" s="28" t="s">
        <v>189</v>
      </c>
      <c r="R3" s="28" t="s">
        <v>188</v>
      </c>
      <c r="S3" s="28" t="s">
        <v>190</v>
      </c>
      <c r="T3" s="28" t="s">
        <v>191</v>
      </c>
      <c r="U3" s="22" t="s">
        <v>193</v>
      </c>
      <c r="V3" s="28" t="s">
        <v>189</v>
      </c>
      <c r="W3" s="28" t="s">
        <v>188</v>
      </c>
      <c r="X3" s="28" t="s">
        <v>190</v>
      </c>
      <c r="Y3" s="28" t="s">
        <v>191</v>
      </c>
      <c r="Z3" s="22" t="s">
        <v>193</v>
      </c>
    </row>
    <row r="4" spans="1:26" ht="23.25">
      <c r="A4" s="8" t="s">
        <v>194</v>
      </c>
      <c r="B4" s="28"/>
      <c r="C4" s="28"/>
      <c r="D4" s="28"/>
      <c r="E4" s="28"/>
      <c r="F4" s="22">
        <f>SUM(B4:E4)</f>
        <v>0</v>
      </c>
      <c r="G4" s="28"/>
      <c r="H4" s="28"/>
      <c r="I4" s="28"/>
      <c r="J4" s="28"/>
      <c r="K4" s="22">
        <f>SUM(G4:J4)</f>
        <v>0</v>
      </c>
      <c r="L4" s="28"/>
      <c r="M4" s="28"/>
      <c r="N4" s="28"/>
      <c r="O4" s="28"/>
      <c r="P4" s="22">
        <f>SUM(L4:O4)</f>
        <v>0</v>
      </c>
      <c r="Q4" s="28"/>
      <c r="R4" s="28"/>
      <c r="S4" s="28"/>
      <c r="T4" s="28"/>
      <c r="U4" s="22">
        <f>SUM(Q4:T4)</f>
        <v>0</v>
      </c>
      <c r="V4" s="28"/>
      <c r="W4" s="28"/>
      <c r="X4" s="28"/>
      <c r="Y4" s="28"/>
      <c r="Z4" s="22">
        <f>SUM(V4:Y4)</f>
        <v>0</v>
      </c>
    </row>
    <row r="5" spans="1:26" ht="23.25">
      <c r="A5" s="8" t="s">
        <v>195</v>
      </c>
      <c r="B5" s="28"/>
      <c r="C5" s="28"/>
      <c r="D5" s="28"/>
      <c r="E5" s="28"/>
      <c r="F5" s="22">
        <f>SUM(B5:E5)</f>
        <v>0</v>
      </c>
      <c r="G5" s="28"/>
      <c r="H5" s="28"/>
      <c r="I5" s="28"/>
      <c r="J5" s="28"/>
      <c r="K5" s="22">
        <f>SUM(G5:J5)</f>
        <v>0</v>
      </c>
      <c r="L5" s="28"/>
      <c r="M5" s="28"/>
      <c r="N5" s="28"/>
      <c r="O5" s="28"/>
      <c r="P5" s="22">
        <f>SUM(L5:O5)</f>
        <v>0</v>
      </c>
      <c r="Q5" s="28"/>
      <c r="R5" s="28"/>
      <c r="S5" s="28"/>
      <c r="T5" s="28"/>
      <c r="U5" s="22">
        <f>SUM(Q5:T5)</f>
        <v>0</v>
      </c>
      <c r="V5" s="28"/>
      <c r="W5" s="28"/>
      <c r="X5" s="28"/>
      <c r="Y5" s="28"/>
      <c r="Z5" s="22">
        <f>SUM(V5:Y5)</f>
        <v>0</v>
      </c>
    </row>
    <row r="6" spans="1:26" ht="23.25">
      <c r="A6" s="8" t="s">
        <v>196</v>
      </c>
      <c r="B6" s="28"/>
      <c r="C6" s="28"/>
      <c r="D6" s="28"/>
      <c r="E6" s="28"/>
      <c r="F6" s="22">
        <f>SUM(B6:E6)</f>
        <v>0</v>
      </c>
      <c r="G6" s="28"/>
      <c r="H6" s="28"/>
      <c r="I6" s="28"/>
      <c r="J6" s="28"/>
      <c r="K6" s="22">
        <f>SUM(G6:J6)</f>
        <v>0</v>
      </c>
      <c r="L6" s="28"/>
      <c r="M6" s="28"/>
      <c r="N6" s="28"/>
      <c r="O6" s="28"/>
      <c r="P6" s="22">
        <f>SUM(L6:O6)</f>
        <v>0</v>
      </c>
      <c r="Q6" s="28"/>
      <c r="R6" s="28"/>
      <c r="S6" s="28"/>
      <c r="T6" s="28"/>
      <c r="U6" s="22">
        <f>SUM(Q6:T6)</f>
        <v>0</v>
      </c>
      <c r="V6" s="28"/>
      <c r="W6" s="28"/>
      <c r="X6" s="28"/>
      <c r="Y6" s="28"/>
      <c r="Z6" s="22">
        <f>SUM(V6:Y6)</f>
        <v>0</v>
      </c>
    </row>
    <row r="7" spans="1:26" ht="23.25">
      <c r="A7" s="8" t="s">
        <v>197</v>
      </c>
      <c r="B7" s="28"/>
      <c r="C7" s="28"/>
      <c r="D7" s="28"/>
      <c r="E7" s="28"/>
      <c r="F7" s="22">
        <f>SUM(B7:E7)</f>
        <v>0</v>
      </c>
      <c r="G7" s="28"/>
      <c r="H7" s="28"/>
      <c r="I7" s="28"/>
      <c r="J7" s="28"/>
      <c r="K7" s="22">
        <f>SUM(G7:J7)</f>
        <v>0</v>
      </c>
      <c r="L7" s="28"/>
      <c r="M7" s="28"/>
      <c r="N7" s="28"/>
      <c r="O7" s="28"/>
      <c r="P7" s="22">
        <f>SUM(L7:O7)</f>
        <v>0</v>
      </c>
      <c r="Q7" s="28"/>
      <c r="R7" s="28"/>
      <c r="S7" s="28"/>
      <c r="T7" s="28"/>
      <c r="U7" s="22">
        <f>SUM(Q7:T7)</f>
        <v>0</v>
      </c>
      <c r="V7" s="28"/>
      <c r="W7" s="28"/>
      <c r="X7" s="28"/>
      <c r="Y7" s="28"/>
      <c r="Z7" s="22">
        <f>SUM(V7:Y7)</f>
        <v>0</v>
      </c>
    </row>
    <row r="8" spans="1:26" ht="23.25">
      <c r="A8" s="8" t="s">
        <v>198</v>
      </c>
      <c r="B8" s="28"/>
      <c r="C8" s="28"/>
      <c r="D8" s="28"/>
      <c r="E8" s="28"/>
      <c r="F8" s="22">
        <f>SUM(B8:E8)</f>
        <v>0</v>
      </c>
      <c r="G8" s="28"/>
      <c r="H8" s="28"/>
      <c r="I8" s="28"/>
      <c r="J8" s="28"/>
      <c r="K8" s="22">
        <f>SUM(G8:J8)</f>
        <v>0</v>
      </c>
      <c r="L8" s="28"/>
      <c r="M8" s="28"/>
      <c r="N8" s="28"/>
      <c r="O8" s="28"/>
      <c r="P8" s="22">
        <f>SUM(L8:O8)</f>
        <v>0</v>
      </c>
      <c r="Q8" s="28"/>
      <c r="R8" s="28"/>
      <c r="S8" s="28"/>
      <c r="T8" s="28"/>
      <c r="U8" s="22">
        <f>SUM(Q8:T8)</f>
        <v>0</v>
      </c>
      <c r="V8" s="28"/>
      <c r="W8" s="28"/>
      <c r="X8" s="28"/>
      <c r="Y8" s="28"/>
      <c r="Z8" s="22">
        <f>SUM(V8:Y8)</f>
        <v>0</v>
      </c>
    </row>
    <row r="9" spans="1:26" ht="23.25">
      <c r="A9" s="8" t="s">
        <v>199</v>
      </c>
      <c r="B9" s="28"/>
      <c r="C9" s="28"/>
      <c r="D9" s="28"/>
      <c r="E9" s="28"/>
      <c r="F9" s="22">
        <f>SUM(B9:E9)</f>
        <v>0</v>
      </c>
      <c r="G9" s="28"/>
      <c r="H9" s="28"/>
      <c r="I9" s="28"/>
      <c r="J9" s="28"/>
      <c r="K9" s="22">
        <f>SUM(G9:J9)</f>
        <v>0</v>
      </c>
      <c r="L9" s="28"/>
      <c r="M9" s="28"/>
      <c r="N9" s="28"/>
      <c r="O9" s="28"/>
      <c r="P9" s="22">
        <f>SUM(L9:O9)</f>
        <v>0</v>
      </c>
      <c r="Q9" s="28"/>
      <c r="R9" s="28"/>
      <c r="S9" s="28"/>
      <c r="T9" s="28"/>
      <c r="U9" s="22">
        <f>SUM(Q9:T9)</f>
        <v>0</v>
      </c>
      <c r="V9" s="28"/>
      <c r="W9" s="28"/>
      <c r="X9" s="28"/>
      <c r="Y9" s="28"/>
      <c r="Z9" s="22">
        <f>SUM(V9:Y9)</f>
        <v>0</v>
      </c>
    </row>
    <row r="10" spans="1:26" ht="23.25">
      <c r="A10" s="143" t="s">
        <v>200</v>
      </c>
      <c r="B10" s="144">
        <f>SUM(B4:B9)</f>
        <v>0</v>
      </c>
      <c r="C10" s="144">
        <f aca="true" t="shared" si="0" ref="C10:Z10">SUM(C4:C9)</f>
        <v>0</v>
      </c>
      <c r="D10" s="144">
        <f t="shared" si="0"/>
        <v>0</v>
      </c>
      <c r="E10" s="144">
        <f t="shared" si="0"/>
        <v>0</v>
      </c>
      <c r="F10" s="144">
        <f t="shared" si="0"/>
        <v>0</v>
      </c>
      <c r="G10" s="144">
        <f t="shared" si="0"/>
        <v>0</v>
      </c>
      <c r="H10" s="144">
        <f t="shared" si="0"/>
        <v>0</v>
      </c>
      <c r="I10" s="144">
        <f t="shared" si="0"/>
        <v>0</v>
      </c>
      <c r="J10" s="144">
        <f t="shared" si="0"/>
        <v>0</v>
      </c>
      <c r="K10" s="144">
        <f t="shared" si="0"/>
        <v>0</v>
      </c>
      <c r="L10" s="144">
        <f t="shared" si="0"/>
        <v>0</v>
      </c>
      <c r="M10" s="144">
        <f t="shared" si="0"/>
        <v>0</v>
      </c>
      <c r="N10" s="144">
        <f t="shared" si="0"/>
        <v>0</v>
      </c>
      <c r="O10" s="144">
        <f t="shared" si="0"/>
        <v>0</v>
      </c>
      <c r="P10" s="144">
        <f t="shared" si="0"/>
        <v>0</v>
      </c>
      <c r="Q10" s="144">
        <f t="shared" si="0"/>
        <v>0</v>
      </c>
      <c r="R10" s="144">
        <f t="shared" si="0"/>
        <v>0</v>
      </c>
      <c r="S10" s="144">
        <f t="shared" si="0"/>
        <v>0</v>
      </c>
      <c r="T10" s="144">
        <f t="shared" si="0"/>
        <v>0</v>
      </c>
      <c r="U10" s="144">
        <f t="shared" si="0"/>
        <v>0</v>
      </c>
      <c r="V10" s="144">
        <f t="shared" si="0"/>
        <v>0</v>
      </c>
      <c r="W10" s="144">
        <f t="shared" si="0"/>
        <v>0</v>
      </c>
      <c r="X10" s="144">
        <f t="shared" si="0"/>
        <v>0</v>
      </c>
      <c r="Y10" s="144">
        <f t="shared" si="0"/>
        <v>0</v>
      </c>
      <c r="Z10" s="144">
        <f t="shared" si="0"/>
        <v>0</v>
      </c>
    </row>
    <row r="11" spans="1:26" ht="23.25">
      <c r="A11" s="8" t="s">
        <v>201</v>
      </c>
      <c r="B11" s="28"/>
      <c r="C11" s="28"/>
      <c r="D11" s="28"/>
      <c r="E11" s="28"/>
      <c r="F11" s="22">
        <f>SUM(B11:E11)</f>
        <v>0</v>
      </c>
      <c r="G11" s="28"/>
      <c r="H11" s="28"/>
      <c r="I11" s="28"/>
      <c r="J11" s="28"/>
      <c r="K11" s="22">
        <f>SUM(G11:J11)</f>
        <v>0</v>
      </c>
      <c r="L11" s="28"/>
      <c r="M11" s="28"/>
      <c r="N11" s="28"/>
      <c r="O11" s="28"/>
      <c r="P11" s="22">
        <f>SUM(L11:O11)</f>
        <v>0</v>
      </c>
      <c r="Q11" s="28"/>
      <c r="R11" s="28"/>
      <c r="S11" s="28"/>
      <c r="T11" s="28"/>
      <c r="U11" s="22">
        <f>SUM(Q11:T11)</f>
        <v>0</v>
      </c>
      <c r="V11" s="28"/>
      <c r="W11" s="28"/>
      <c r="X11" s="28"/>
      <c r="Y11" s="28"/>
      <c r="Z11" s="22">
        <f>SUM(V11:Y11)</f>
        <v>0</v>
      </c>
    </row>
    <row r="12" spans="1:26" ht="23.25">
      <c r="A12" s="8" t="s">
        <v>202</v>
      </c>
      <c r="B12" s="28"/>
      <c r="C12" s="28"/>
      <c r="D12" s="28"/>
      <c r="E12" s="28"/>
      <c r="F12" s="22">
        <f>SUM(B12:E12)</f>
        <v>0</v>
      </c>
      <c r="G12" s="28"/>
      <c r="H12" s="28"/>
      <c r="I12" s="28"/>
      <c r="J12" s="28"/>
      <c r="K12" s="22">
        <f>SUM(G12:J12)</f>
        <v>0</v>
      </c>
      <c r="L12" s="28"/>
      <c r="M12" s="28"/>
      <c r="N12" s="28"/>
      <c r="O12" s="28"/>
      <c r="P12" s="22">
        <f>SUM(L12:O12)</f>
        <v>0</v>
      </c>
      <c r="Q12" s="28"/>
      <c r="R12" s="28"/>
      <c r="S12" s="28"/>
      <c r="T12" s="28"/>
      <c r="U12" s="22">
        <f>SUM(Q12:T12)</f>
        <v>0</v>
      </c>
      <c r="V12" s="28"/>
      <c r="W12" s="28"/>
      <c r="X12" s="28"/>
      <c r="Y12" s="28"/>
      <c r="Z12" s="22">
        <f>SUM(V12:Y12)</f>
        <v>0</v>
      </c>
    </row>
    <row r="13" spans="1:26" ht="23.25">
      <c r="A13" s="8" t="s">
        <v>203</v>
      </c>
      <c r="B13" s="28"/>
      <c r="C13" s="28"/>
      <c r="D13" s="28"/>
      <c r="E13" s="28"/>
      <c r="F13" s="22">
        <f>SUM(B13:E13)</f>
        <v>0</v>
      </c>
      <c r="G13" s="28"/>
      <c r="H13" s="28"/>
      <c r="I13" s="28"/>
      <c r="J13" s="28"/>
      <c r="K13" s="22">
        <f>SUM(G13:J13)</f>
        <v>0</v>
      </c>
      <c r="L13" s="28"/>
      <c r="M13" s="28"/>
      <c r="N13" s="28"/>
      <c r="O13" s="28"/>
      <c r="P13" s="22">
        <f>SUM(L13:O13)</f>
        <v>0</v>
      </c>
      <c r="Q13" s="28"/>
      <c r="R13" s="28"/>
      <c r="S13" s="28"/>
      <c r="T13" s="28"/>
      <c r="U13" s="22">
        <f>SUM(Q13:T13)</f>
        <v>0</v>
      </c>
      <c r="V13" s="28"/>
      <c r="W13" s="28"/>
      <c r="X13" s="28"/>
      <c r="Y13" s="28"/>
      <c r="Z13" s="22">
        <f>SUM(V13:Y13)</f>
        <v>0</v>
      </c>
    </row>
    <row r="14" spans="1:26" ht="23.25">
      <c r="A14" s="143" t="s">
        <v>204</v>
      </c>
      <c r="B14" s="144">
        <f>SUM(B11:B13)</f>
        <v>0</v>
      </c>
      <c r="C14" s="144">
        <f aca="true" t="shared" si="1" ref="C14:Z14">SUM(C11:C13)</f>
        <v>0</v>
      </c>
      <c r="D14" s="144">
        <f t="shared" si="1"/>
        <v>0</v>
      </c>
      <c r="E14" s="144">
        <f t="shared" si="1"/>
        <v>0</v>
      </c>
      <c r="F14" s="144">
        <f t="shared" si="1"/>
        <v>0</v>
      </c>
      <c r="G14" s="144">
        <f t="shared" si="1"/>
        <v>0</v>
      </c>
      <c r="H14" s="144">
        <f t="shared" si="1"/>
        <v>0</v>
      </c>
      <c r="I14" s="144">
        <f t="shared" si="1"/>
        <v>0</v>
      </c>
      <c r="J14" s="144">
        <f t="shared" si="1"/>
        <v>0</v>
      </c>
      <c r="K14" s="144">
        <f t="shared" si="1"/>
        <v>0</v>
      </c>
      <c r="L14" s="144">
        <f t="shared" si="1"/>
        <v>0</v>
      </c>
      <c r="M14" s="144">
        <f t="shared" si="1"/>
        <v>0</v>
      </c>
      <c r="N14" s="144">
        <f t="shared" si="1"/>
        <v>0</v>
      </c>
      <c r="O14" s="144">
        <f t="shared" si="1"/>
        <v>0</v>
      </c>
      <c r="P14" s="144">
        <f t="shared" si="1"/>
        <v>0</v>
      </c>
      <c r="Q14" s="144">
        <f t="shared" si="1"/>
        <v>0</v>
      </c>
      <c r="R14" s="144">
        <f t="shared" si="1"/>
        <v>0</v>
      </c>
      <c r="S14" s="144">
        <f t="shared" si="1"/>
        <v>0</v>
      </c>
      <c r="T14" s="144">
        <f t="shared" si="1"/>
        <v>0</v>
      </c>
      <c r="U14" s="144">
        <f t="shared" si="1"/>
        <v>0</v>
      </c>
      <c r="V14" s="144">
        <f t="shared" si="1"/>
        <v>0</v>
      </c>
      <c r="W14" s="144">
        <f t="shared" si="1"/>
        <v>0</v>
      </c>
      <c r="X14" s="144">
        <f t="shared" si="1"/>
        <v>0</v>
      </c>
      <c r="Y14" s="144">
        <f t="shared" si="1"/>
        <v>0</v>
      </c>
      <c r="Z14" s="144">
        <f t="shared" si="1"/>
        <v>0</v>
      </c>
    </row>
    <row r="15" spans="1:26" ht="23.25">
      <c r="A15" s="145" t="s">
        <v>205</v>
      </c>
      <c r="B15" s="146">
        <f>SUM(B14,B10)</f>
        <v>0</v>
      </c>
      <c r="C15" s="146">
        <f aca="true" t="shared" si="2" ref="C15:Z15">SUM(C14,C10)</f>
        <v>0</v>
      </c>
      <c r="D15" s="146">
        <f t="shared" si="2"/>
        <v>0</v>
      </c>
      <c r="E15" s="146">
        <f t="shared" si="2"/>
        <v>0</v>
      </c>
      <c r="F15" s="146">
        <f t="shared" si="2"/>
        <v>0</v>
      </c>
      <c r="G15" s="146">
        <f t="shared" si="2"/>
        <v>0</v>
      </c>
      <c r="H15" s="146">
        <f t="shared" si="2"/>
        <v>0</v>
      </c>
      <c r="I15" s="146">
        <f t="shared" si="2"/>
        <v>0</v>
      </c>
      <c r="J15" s="146">
        <f t="shared" si="2"/>
        <v>0</v>
      </c>
      <c r="K15" s="146">
        <f t="shared" si="2"/>
        <v>0</v>
      </c>
      <c r="L15" s="146">
        <f t="shared" si="2"/>
        <v>0</v>
      </c>
      <c r="M15" s="146">
        <f t="shared" si="2"/>
        <v>0</v>
      </c>
      <c r="N15" s="146">
        <f t="shared" si="2"/>
        <v>0</v>
      </c>
      <c r="O15" s="146">
        <f t="shared" si="2"/>
        <v>0</v>
      </c>
      <c r="P15" s="146">
        <f t="shared" si="2"/>
        <v>0</v>
      </c>
      <c r="Q15" s="146">
        <f t="shared" si="2"/>
        <v>0</v>
      </c>
      <c r="R15" s="146">
        <f t="shared" si="2"/>
        <v>0</v>
      </c>
      <c r="S15" s="146">
        <f t="shared" si="2"/>
        <v>0</v>
      </c>
      <c r="T15" s="146">
        <f t="shared" si="2"/>
        <v>0</v>
      </c>
      <c r="U15" s="146">
        <f t="shared" si="2"/>
        <v>0</v>
      </c>
      <c r="V15" s="146">
        <f t="shared" si="2"/>
        <v>0</v>
      </c>
      <c r="W15" s="146">
        <f t="shared" si="2"/>
        <v>0</v>
      </c>
      <c r="X15" s="146">
        <f t="shared" si="2"/>
        <v>0</v>
      </c>
      <c r="Y15" s="146">
        <f t="shared" si="2"/>
        <v>0</v>
      </c>
      <c r="Z15" s="146">
        <f t="shared" si="2"/>
        <v>0</v>
      </c>
    </row>
    <row r="18" ht="23.25">
      <c r="C18"/>
    </row>
    <row r="19" ht="23.25">
      <c r="B19"/>
    </row>
    <row r="20" ht="23.25">
      <c r="B20"/>
    </row>
    <row r="21" ht="23.25">
      <c r="B21"/>
    </row>
    <row r="22" ht="23.25">
      <c r="B22"/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23.57421875" style="1" customWidth="1"/>
    <col min="2" max="6" width="6.421875" style="38" customWidth="1"/>
    <col min="7" max="16384" width="9.00390625" style="1" customWidth="1"/>
  </cols>
  <sheetData>
    <row r="1" spans="1:5" ht="50.25" customHeight="1">
      <c r="A1" s="152" t="s">
        <v>213</v>
      </c>
      <c r="B1" s="138"/>
      <c r="C1" s="138"/>
      <c r="D1" s="138"/>
      <c r="E1" s="138"/>
    </row>
    <row r="2" spans="1:6" ht="23.25">
      <c r="A2" s="139" t="s">
        <v>206</v>
      </c>
      <c r="B2" s="140" t="s">
        <v>187</v>
      </c>
      <c r="C2" s="141"/>
      <c r="D2" s="141"/>
      <c r="E2" s="141"/>
      <c r="F2" s="142"/>
    </row>
    <row r="3" spans="1:6" ht="23.25">
      <c r="A3" s="139"/>
      <c r="B3" s="28" t="s">
        <v>189</v>
      </c>
      <c r="C3" s="28" t="s">
        <v>188</v>
      </c>
      <c r="D3" s="28" t="s">
        <v>190</v>
      </c>
      <c r="E3" s="28" t="s">
        <v>191</v>
      </c>
      <c r="F3" s="102" t="s">
        <v>193</v>
      </c>
    </row>
    <row r="4" spans="1:6" ht="23.25">
      <c r="A4" s="8" t="s">
        <v>194</v>
      </c>
      <c r="B4" s="28"/>
      <c r="C4" s="28"/>
      <c r="D4" s="28"/>
      <c r="E4" s="28"/>
      <c r="F4" s="22">
        <f>SUM(B4:E4)</f>
        <v>0</v>
      </c>
    </row>
    <row r="5" spans="1:6" ht="23.25">
      <c r="A5" s="8" t="s">
        <v>195</v>
      </c>
      <c r="B5" s="28"/>
      <c r="C5" s="28"/>
      <c r="D5" s="28"/>
      <c r="E5" s="28"/>
      <c r="F5" s="22">
        <f>SUM(B5:E5)</f>
        <v>0</v>
      </c>
    </row>
    <row r="6" spans="1:6" ht="23.25">
      <c r="A6" s="8" t="s">
        <v>196</v>
      </c>
      <c r="B6" s="28"/>
      <c r="C6" s="28"/>
      <c r="D6" s="28"/>
      <c r="E6" s="28"/>
      <c r="F6" s="22">
        <f>SUM(B6:E6)</f>
        <v>0</v>
      </c>
    </row>
    <row r="7" spans="1:6" ht="23.25">
      <c r="A7" s="8" t="s">
        <v>197</v>
      </c>
      <c r="B7" s="28"/>
      <c r="C7" s="28"/>
      <c r="D7" s="28"/>
      <c r="E7" s="28"/>
      <c r="F7" s="22">
        <f>SUM(B7:E7)</f>
        <v>0</v>
      </c>
    </row>
    <row r="8" spans="1:6" ht="23.25">
      <c r="A8" s="8" t="s">
        <v>198</v>
      </c>
      <c r="B8" s="28"/>
      <c r="C8" s="28"/>
      <c r="D8" s="28"/>
      <c r="E8" s="28"/>
      <c r="F8" s="22">
        <f>SUM(B8:E8)</f>
        <v>0</v>
      </c>
    </row>
    <row r="9" spans="1:6" ht="23.25">
      <c r="A9" s="8" t="s">
        <v>199</v>
      </c>
      <c r="B9" s="28"/>
      <c r="C9" s="28"/>
      <c r="D9" s="28"/>
      <c r="E9" s="28"/>
      <c r="F9" s="22">
        <f>SUM(B9:E9)</f>
        <v>0</v>
      </c>
    </row>
    <row r="10" spans="1:6" ht="23.25">
      <c r="A10" s="143" t="s">
        <v>200</v>
      </c>
      <c r="B10" s="144">
        <f>SUM(B4:B9)</f>
        <v>0</v>
      </c>
      <c r="C10" s="144">
        <f>SUM(C4:C9)</f>
        <v>0</v>
      </c>
      <c r="D10" s="144">
        <f>SUM(D4:D9)</f>
        <v>0</v>
      </c>
      <c r="E10" s="144">
        <f>SUM(E4:E9)</f>
        <v>0</v>
      </c>
      <c r="F10" s="144">
        <f>SUM(F4:F9)</f>
        <v>0</v>
      </c>
    </row>
    <row r="11" spans="1:6" ht="23.25">
      <c r="A11" s="8" t="s">
        <v>201</v>
      </c>
      <c r="B11" s="28"/>
      <c r="C11" s="28"/>
      <c r="D11" s="28"/>
      <c r="E11" s="28"/>
      <c r="F11" s="22">
        <f>SUM(B11:E11)</f>
        <v>0</v>
      </c>
    </row>
    <row r="12" spans="1:6" ht="23.25">
      <c r="A12" s="8" t="s">
        <v>202</v>
      </c>
      <c r="B12" s="28"/>
      <c r="C12" s="28"/>
      <c r="D12" s="28"/>
      <c r="E12" s="28"/>
      <c r="F12" s="22">
        <f>SUM(B12:E12)</f>
        <v>0</v>
      </c>
    </row>
    <row r="13" spans="1:6" ht="23.25">
      <c r="A13" s="8" t="s">
        <v>203</v>
      </c>
      <c r="B13" s="28"/>
      <c r="C13" s="28"/>
      <c r="D13" s="28"/>
      <c r="E13" s="28"/>
      <c r="F13" s="22">
        <f>SUM(B13:E13)</f>
        <v>0</v>
      </c>
    </row>
    <row r="14" spans="1:6" ht="23.25">
      <c r="A14" s="143" t="s">
        <v>204</v>
      </c>
      <c r="B14" s="144">
        <f>SUM(B11:B13)</f>
        <v>0</v>
      </c>
      <c r="C14" s="144">
        <f>SUM(C11:C13)</f>
        <v>0</v>
      </c>
      <c r="D14" s="144">
        <f>SUM(D11:D13)</f>
        <v>0</v>
      </c>
      <c r="E14" s="144">
        <f>SUM(E11:E13)</f>
        <v>0</v>
      </c>
      <c r="F14" s="144">
        <f>SUM(F11:F13)</f>
        <v>0</v>
      </c>
    </row>
    <row r="15" spans="1:6" ht="23.25">
      <c r="A15" s="145" t="s">
        <v>205</v>
      </c>
      <c r="B15" s="146">
        <f>SUM(B14,B10)</f>
        <v>0</v>
      </c>
      <c r="C15" s="146">
        <f>SUM(C14,C10)</f>
        <v>0</v>
      </c>
      <c r="D15" s="146">
        <f>SUM(D14,D10)</f>
        <v>0</v>
      </c>
      <c r="E15" s="146">
        <f>SUM(E14,E10)</f>
        <v>0</v>
      </c>
      <c r="F15" s="146">
        <f>SUM(F14,F10)</f>
        <v>0</v>
      </c>
    </row>
  </sheetData>
  <sheetProtection/>
  <mergeCells count="2">
    <mergeCell ref="A2:A3"/>
    <mergeCell ref="B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Corporate Edition</cp:lastModifiedBy>
  <dcterms:created xsi:type="dcterms:W3CDTF">2016-03-20T14:07:11Z</dcterms:created>
  <dcterms:modified xsi:type="dcterms:W3CDTF">2016-03-20T15:20:20Z</dcterms:modified>
  <cp:category/>
  <cp:version/>
  <cp:contentType/>
  <cp:contentStatus/>
</cp:coreProperties>
</file>